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31937\Enagás, S.A\Gestión de la Capacidad - CC.II EUROPEAS\8. Resultados de Subastas ATM\Resultados WEB\"/>
    </mc:Choice>
  </mc:AlternateContent>
  <xr:revisionPtr revIDLastSave="28" documentId="109_{6510F9D1-801C-4187-9405-1F45BE0BAB62}" xr6:coauthVersionLast="36" xr6:coauthVersionMax="47" xr10:uidLastSave="{BD1DC12C-F706-4BC1-8228-FBE15594C27B}"/>
  <bookViews>
    <workbookView xWindow="14580" yWindow="30" windowWidth="14220" windowHeight="11700" tabRatio="727" firstSheet="45" activeTab="50" xr2:uid="{00000000-000D-0000-FFFF-FFFF00000000}"/>
  </bookViews>
  <sheets>
    <sheet name="Main Page" sheetId="11" r:id="rId1"/>
    <sheet name="Yearly Prod. Template" sheetId="79" state="hidden" r:id="rId2"/>
    <sheet name="Quarterly Prod. Template" sheetId="91" state="hidden" r:id="rId3"/>
    <sheet name="Monthly Prod. Template" sheetId="92" state="hidden" r:id="rId4"/>
    <sheet name="2021 Gas Year Auction Calendar" sheetId="123" state="hidden" r:id="rId5"/>
    <sheet name="Calendar" sheetId="12" state="hidden" r:id="rId6"/>
    <sheet name="21-22 Gas Year Auction Calen" sheetId="145" state="hidden" r:id="rId7"/>
    <sheet name="22-23 Gas Year Auction Calen" sheetId="167" r:id="rId8"/>
    <sheet name="Yearly Products 2021" sheetId="139" r:id="rId9"/>
    <sheet name="Quarterly Product (1) 2021" sheetId="140" r:id="rId10"/>
    <sheet name="Monthly Prod. Oct. 2021" sheetId="141" r:id="rId11"/>
    <sheet name="Monthly Prod. Nov. 2021" sheetId="142" r:id="rId12"/>
    <sheet name="Quarterly Product (2) 2021" sheetId="143" r:id="rId13"/>
    <sheet name="Monthly Prod. Dec. 2021" sheetId="144" r:id="rId14"/>
    <sheet name="Monthly Prod. Jan. 2022" sheetId="146" r:id="rId15"/>
    <sheet name="Monthly Prod. Feb. 2022" sheetId="147" r:id="rId16"/>
    <sheet name="Quarterly Product (3) 2021" sheetId="148" r:id="rId17"/>
    <sheet name="Monthly Prod. Mar. 2022" sheetId="149" r:id="rId18"/>
    <sheet name="Monthly Prod. Apr. 2022" sheetId="150" r:id="rId19"/>
    <sheet name="Monthly Prod. May. 2022" sheetId="151" r:id="rId20"/>
    <sheet name="Quarterly Product (4) 2021" sheetId="152" r:id="rId21"/>
    <sheet name="Yearly Products 2022" sheetId="154" r:id="rId22"/>
    <sheet name="Monthly Prod. Jun. 2022" sheetId="153" r:id="rId23"/>
    <sheet name="Monthly Prod. Jul. 2022" sheetId="155" r:id="rId24"/>
    <sheet name="Monthly Prod. Aug. 2022" sheetId="156" r:id="rId25"/>
    <sheet name="Quaterly Product (1) 2022" sheetId="157" r:id="rId26"/>
    <sheet name="Monthly Prod. Sep. 2022" sheetId="158" r:id="rId27"/>
    <sheet name="Monthly Prod. Oct. 2022" sheetId="159" r:id="rId28"/>
    <sheet name="Monthly Prod. Nov. 2022" sheetId="160" r:id="rId29"/>
    <sheet name="Quaterly Product (2) 2022" sheetId="161" r:id="rId30"/>
    <sheet name="Monthly Prod. Dec. 2022" sheetId="162" r:id="rId31"/>
    <sheet name="Monthly Prod. Jan. 2023" sheetId="163" r:id="rId32"/>
    <sheet name="Monthly Prod. Feb. 2023" sheetId="164" r:id="rId33"/>
    <sheet name="Quarterly Product (3) 2023" sheetId="165" r:id="rId34"/>
    <sheet name="Monthly Prod. Mar. 2023" sheetId="166" r:id="rId35"/>
    <sheet name="Monthly Prod. Apr. 2023" sheetId="168" r:id="rId36"/>
    <sheet name="Monthly Prod. May. 2023" sheetId="169" r:id="rId37"/>
    <sheet name="Quarterly Product (4) 2023" sheetId="170" r:id="rId38"/>
    <sheet name="Monthly Prod. Jun. 2023" sheetId="171" r:id="rId39"/>
    <sheet name="Yearly Products 2023" sheetId="172" r:id="rId40"/>
    <sheet name="Monthly Prod. Jul. 2023" sheetId="173" r:id="rId41"/>
    <sheet name="Monthly Prod. Aug. 2023" sheetId="174" r:id="rId42"/>
    <sheet name="Quaterly Product (1) 2023" sheetId="175" r:id="rId43"/>
    <sheet name="Monthly Prod. Sep. 2023" sheetId="176" r:id="rId44"/>
    <sheet name="Monthly Prod. Oct. 2023" sheetId="177" r:id="rId45"/>
    <sheet name="Monthly Prod. Nov. 2023 " sheetId="178" r:id="rId46"/>
    <sheet name="Quaterly Product (2) 2023" sheetId="179" r:id="rId47"/>
    <sheet name="Monthly Prod. Dec. 2023" sheetId="180" r:id="rId48"/>
    <sheet name="Monthly Product Jan. 2024" sheetId="181" r:id="rId49"/>
    <sheet name="Monthly Product Feb. 2024" sheetId="182" r:id="rId50"/>
    <sheet name="Quarterly Product (3) 2024 " sheetId="184" r:id="rId51"/>
  </sheets>
  <definedNames>
    <definedName name="_xlnm._FilterDatabase" localSheetId="4" hidden="1">'2021 Gas Year Auction Calendar'!$B$5:$D$26</definedName>
    <definedName name="_xlnm._FilterDatabase" localSheetId="6" hidden="1">'21-22 Gas Year Auction Calen'!$B$5:$D$22</definedName>
    <definedName name="_xlnm._FilterDatabase" localSheetId="7" hidden="1">'22-23 Gas Year Auction Calen'!$B$5:$D$22</definedName>
    <definedName name="_xlnm.Print_Area" localSheetId="4">'2021 Gas Year Auction Calendar'!$A$1:$G$30</definedName>
    <definedName name="_xlnm.Print_Area" localSheetId="6">'21-22 Gas Year Auction Calen'!$A$1:$G$26</definedName>
    <definedName name="_xlnm.Print_Area" localSheetId="7">'22-23 Gas Year Auction Calen'!$A$1:$G$23</definedName>
    <definedName name="_xlnm.Print_Area" localSheetId="5">Calendar!$A$1:$G$30</definedName>
    <definedName name="_xlnm.Print_Area" localSheetId="0">'Main Page'!$A$1:$G$50</definedName>
    <definedName name="_xlnm.Print_Area" localSheetId="1">'Yearly Prod. Template'!$A$1:$F$27</definedName>
    <definedName name="_xlnm.Print_Area" localSheetId="8">'Yearly Products 2021'!$A$1:$T$53</definedName>
    <definedName name="_xlnm.Print_Titles" localSheetId="4">'2021 Gas Year Auction Calendar'!$2:$2</definedName>
    <definedName name="_xlnm.Print_Titles" localSheetId="6">'21-22 Gas Year Auction Calen'!$2:$2</definedName>
    <definedName name="_xlnm.Print_Titles" localSheetId="7">'22-23 Gas Year Auction Calen'!$2:$2</definedName>
    <definedName name="_xlnm.Print_Titles" localSheetId="5">Calendar!$2:$2</definedName>
    <definedName name="_xlnm.Print_Titles" localSheetId="1">'Yearly Prod. Template'!$A:$A</definedName>
    <definedName name="_xlnm.Print_Titles" localSheetId="8">'Yearly Products 2021'!#REF!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184" l="1"/>
  <c r="E17" i="184"/>
  <c r="F57" i="184"/>
  <c r="F58" i="184" s="1"/>
  <c r="D57" i="184"/>
  <c r="D58" i="184" s="1"/>
  <c r="F56" i="184"/>
  <c r="D56" i="184"/>
  <c r="F48" i="184"/>
  <c r="D48" i="184"/>
  <c r="E48" i="184" s="1"/>
  <c r="F42" i="184"/>
  <c r="D42" i="184"/>
  <c r="F41" i="184"/>
  <c r="D41" i="184"/>
  <c r="G34" i="184"/>
  <c r="E34" i="184"/>
  <c r="G33" i="184"/>
  <c r="E33" i="184"/>
  <c r="F27" i="184"/>
  <c r="D27" i="184"/>
  <c r="F26" i="184"/>
  <c r="D26" i="184"/>
  <c r="G17" i="184"/>
  <c r="F11" i="184"/>
  <c r="D11" i="184"/>
  <c r="F10" i="184"/>
  <c r="D10" i="184"/>
  <c r="F43" i="184" l="1"/>
  <c r="F12" i="184"/>
  <c r="F28" i="184"/>
  <c r="D28" i="184"/>
  <c r="D43" i="184"/>
  <c r="D12" i="184"/>
  <c r="E39" i="182"/>
  <c r="E27" i="182"/>
  <c r="E15" i="182"/>
  <c r="E51" i="182"/>
  <c r="D47" i="182"/>
  <c r="D46" i="182"/>
  <c r="D35" i="182"/>
  <c r="D34" i="182"/>
  <c r="E28" i="182"/>
  <c r="D23" i="182"/>
  <c r="D22" i="182"/>
  <c r="E16" i="182"/>
  <c r="D11" i="182"/>
  <c r="D10" i="182"/>
  <c r="D12" i="182" l="1"/>
  <c r="D24" i="182"/>
  <c r="D36" i="182"/>
  <c r="E51" i="181"/>
  <c r="D47" i="181"/>
  <c r="D46" i="181"/>
  <c r="E39" i="181"/>
  <c r="D35" i="181"/>
  <c r="D34" i="181"/>
  <c r="E28" i="181"/>
  <c r="E27" i="181"/>
  <c r="D23" i="181"/>
  <c r="D22" i="181"/>
  <c r="E16" i="181"/>
  <c r="E15" i="181"/>
  <c r="D11" i="181"/>
  <c r="D10" i="181"/>
  <c r="D12" i="181" l="1"/>
  <c r="D24" i="181"/>
  <c r="D36" i="181"/>
  <c r="E51" i="180"/>
  <c r="D47" i="180"/>
  <c r="D46" i="180"/>
  <c r="E39" i="180"/>
  <c r="D35" i="180"/>
  <c r="D34" i="180"/>
  <c r="E28" i="180"/>
  <c r="E27" i="180"/>
  <c r="D23" i="180"/>
  <c r="D22" i="180"/>
  <c r="E16" i="180"/>
  <c r="E15" i="180"/>
  <c r="D11" i="180"/>
  <c r="D10" i="180"/>
  <c r="D12" i="180" l="1"/>
  <c r="D24" i="180"/>
  <c r="D36" i="180"/>
  <c r="I63" i="179"/>
  <c r="G63" i="179"/>
  <c r="E63" i="179"/>
  <c r="H57" i="179"/>
  <c r="F57" i="179"/>
  <c r="D57" i="179"/>
  <c r="H56" i="179"/>
  <c r="F56" i="179"/>
  <c r="D56" i="179"/>
  <c r="I48" i="179"/>
  <c r="G48" i="179"/>
  <c r="D48" i="179"/>
  <c r="E48" i="179" s="1"/>
  <c r="H42" i="179"/>
  <c r="F42" i="179"/>
  <c r="D42" i="179"/>
  <c r="H41" i="179"/>
  <c r="F41" i="179"/>
  <c r="D41" i="179"/>
  <c r="D43" i="179" s="1"/>
  <c r="E34" i="179"/>
  <c r="I33" i="179"/>
  <c r="G33" i="179"/>
  <c r="E33" i="179"/>
  <c r="H27" i="179"/>
  <c r="F27" i="179"/>
  <c r="D27" i="179"/>
  <c r="H26" i="179"/>
  <c r="F26" i="179"/>
  <c r="D26" i="179"/>
  <c r="I17" i="179"/>
  <c r="G17" i="179"/>
  <c r="E17" i="179"/>
  <c r="H11" i="179"/>
  <c r="F11" i="179"/>
  <c r="D11" i="179"/>
  <c r="H10" i="179"/>
  <c r="F10" i="179"/>
  <c r="D10" i="179"/>
  <c r="D12" i="179" l="1"/>
  <c r="F12" i="179"/>
  <c r="H12" i="179"/>
  <c r="D28" i="179"/>
  <c r="F28" i="179"/>
  <c r="H28" i="179"/>
  <c r="F43" i="179"/>
  <c r="H43" i="179"/>
  <c r="E28" i="178"/>
  <c r="E51" i="178" l="1"/>
  <c r="D47" i="178"/>
  <c r="D46" i="178"/>
  <c r="E39" i="178"/>
  <c r="D35" i="178"/>
  <c r="D34" i="178"/>
  <c r="E27" i="178"/>
  <c r="D23" i="178"/>
  <c r="D22" i="178"/>
  <c r="E16" i="178"/>
  <c r="E15" i="178"/>
  <c r="D11" i="178"/>
  <c r="D10" i="178"/>
  <c r="E51" i="177"/>
  <c r="D47" i="177"/>
  <c r="D46" i="177"/>
  <c r="E39" i="177"/>
  <c r="D35" i="177"/>
  <c r="D34" i="177"/>
  <c r="E28" i="177"/>
  <c r="E27" i="177"/>
  <c r="D23" i="177"/>
  <c r="D22" i="177"/>
  <c r="E16" i="177"/>
  <c r="E15" i="177"/>
  <c r="D11" i="177"/>
  <c r="D10" i="177"/>
  <c r="D12" i="178" l="1"/>
  <c r="D24" i="178"/>
  <c r="D36" i="178"/>
  <c r="D12" i="177"/>
  <c r="D48" i="177"/>
  <c r="D36" i="177"/>
  <c r="D24" i="177"/>
  <c r="K63" i="175"/>
  <c r="I63" i="175"/>
  <c r="G63" i="175"/>
  <c r="E63" i="175"/>
  <c r="J57" i="175"/>
  <c r="H57" i="175"/>
  <c r="F57" i="175"/>
  <c r="D57" i="175"/>
  <c r="J56" i="175"/>
  <c r="H56" i="175"/>
  <c r="F56" i="175"/>
  <c r="F58" i="175" s="1"/>
  <c r="D56" i="175"/>
  <c r="D58" i="175" s="1"/>
  <c r="J48" i="175"/>
  <c r="K48" i="175" s="1"/>
  <c r="H48" i="175"/>
  <c r="I48" i="175" s="1"/>
  <c r="F48" i="175"/>
  <c r="G48" i="175" s="1"/>
  <c r="D48" i="175"/>
  <c r="E48" i="175" s="1"/>
  <c r="J42" i="175"/>
  <c r="H42" i="175"/>
  <c r="F42" i="175"/>
  <c r="D42" i="175"/>
  <c r="J41" i="175"/>
  <c r="H41" i="175"/>
  <c r="F41" i="175"/>
  <c r="D41" i="175"/>
  <c r="G34" i="175"/>
  <c r="E34" i="175"/>
  <c r="K33" i="175"/>
  <c r="I33" i="175"/>
  <c r="G33" i="175"/>
  <c r="E33" i="175"/>
  <c r="J27" i="175"/>
  <c r="H27" i="175"/>
  <c r="F27" i="175"/>
  <c r="D27" i="175"/>
  <c r="J26" i="175"/>
  <c r="H26" i="175"/>
  <c r="F26" i="175"/>
  <c r="F28" i="175" s="1"/>
  <c r="D26" i="175"/>
  <c r="D28" i="175" s="1"/>
  <c r="K17" i="175"/>
  <c r="I17" i="175"/>
  <c r="G17" i="175"/>
  <c r="E17" i="175"/>
  <c r="J11" i="175"/>
  <c r="H11" i="175"/>
  <c r="F11" i="175"/>
  <c r="D11" i="175"/>
  <c r="J10" i="175"/>
  <c r="H10" i="175"/>
  <c r="F10" i="175"/>
  <c r="F12" i="175" s="1"/>
  <c r="D10" i="175"/>
  <c r="D12" i="175" s="1"/>
  <c r="H12" i="175" l="1"/>
  <c r="J12" i="175"/>
  <c r="H28" i="175"/>
  <c r="J28" i="175"/>
  <c r="D43" i="175"/>
  <c r="F43" i="175"/>
  <c r="H43" i="175"/>
  <c r="J43" i="175"/>
  <c r="H58" i="175"/>
  <c r="J58" i="175"/>
  <c r="E51" i="176"/>
  <c r="D47" i="176"/>
  <c r="D46" i="176"/>
  <c r="E39" i="176"/>
  <c r="D35" i="176"/>
  <c r="D34" i="176"/>
  <c r="E28" i="176"/>
  <c r="E27" i="176"/>
  <c r="D23" i="176"/>
  <c r="D22" i="176"/>
  <c r="E16" i="176"/>
  <c r="E15" i="176"/>
  <c r="D11" i="176"/>
  <c r="D10" i="176"/>
  <c r="D12" i="176" l="1"/>
  <c r="D24" i="176"/>
  <c r="D36" i="176"/>
  <c r="D48" i="176"/>
  <c r="E51" i="174"/>
  <c r="D47" i="174"/>
  <c r="D46" i="174"/>
  <c r="E39" i="174"/>
  <c r="D35" i="174"/>
  <c r="D34" i="174"/>
  <c r="E28" i="174"/>
  <c r="E27" i="174"/>
  <c r="D23" i="174"/>
  <c r="D22" i="174"/>
  <c r="E16" i="174"/>
  <c r="E15" i="174"/>
  <c r="D11" i="174"/>
  <c r="D10" i="174"/>
  <c r="D24" i="174" l="1"/>
  <c r="D48" i="174"/>
  <c r="D36" i="174"/>
  <c r="D12" i="174"/>
  <c r="J23" i="172"/>
  <c r="K23" i="172"/>
  <c r="L23" i="172"/>
  <c r="M23" i="172"/>
  <c r="N23" i="172"/>
  <c r="G11" i="172"/>
  <c r="E51" i="173" l="1"/>
  <c r="D47" i="173"/>
  <c r="D46" i="173"/>
  <c r="E39" i="173"/>
  <c r="D35" i="173"/>
  <c r="D34" i="173"/>
  <c r="E28" i="173"/>
  <c r="E27" i="173"/>
  <c r="D23" i="173"/>
  <c r="D22" i="173"/>
  <c r="E16" i="173"/>
  <c r="E15" i="173"/>
  <c r="D11" i="173"/>
  <c r="D10" i="173"/>
  <c r="D12" i="173" l="1"/>
  <c r="D48" i="173"/>
  <c r="D36" i="173"/>
  <c r="D24" i="173"/>
  <c r="E51" i="172"/>
  <c r="D47" i="172"/>
  <c r="D46" i="172"/>
  <c r="D39" i="172"/>
  <c r="E39" i="172" s="1"/>
  <c r="D35" i="172"/>
  <c r="D34" i="172"/>
  <c r="E28" i="172"/>
  <c r="E27" i="172"/>
  <c r="I23" i="172"/>
  <c r="H23" i="172"/>
  <c r="G23" i="172"/>
  <c r="F23" i="172"/>
  <c r="D23" i="172"/>
  <c r="S22" i="172"/>
  <c r="R22" i="172"/>
  <c r="Q22" i="172"/>
  <c r="P22" i="172"/>
  <c r="O22" i="172"/>
  <c r="N22" i="172"/>
  <c r="N24" i="172" s="1"/>
  <c r="M22" i="172"/>
  <c r="M24" i="172" s="1"/>
  <c r="L22" i="172"/>
  <c r="L24" i="172" s="1"/>
  <c r="K22" i="172"/>
  <c r="K24" i="172" s="1"/>
  <c r="J22" i="172"/>
  <c r="J24" i="172" s="1"/>
  <c r="I22" i="172"/>
  <c r="H22" i="172"/>
  <c r="G22" i="172"/>
  <c r="F22" i="172"/>
  <c r="D22" i="172"/>
  <c r="E16" i="172"/>
  <c r="E15" i="172"/>
  <c r="F11" i="172"/>
  <c r="D11" i="172"/>
  <c r="S10" i="172"/>
  <c r="R10" i="172"/>
  <c r="Q10" i="172"/>
  <c r="P10" i="172"/>
  <c r="O10" i="172"/>
  <c r="N10" i="172"/>
  <c r="M10" i="172"/>
  <c r="L10" i="172"/>
  <c r="K10" i="172"/>
  <c r="J10" i="172"/>
  <c r="I10" i="172"/>
  <c r="H10" i="172"/>
  <c r="G10" i="172"/>
  <c r="G12" i="172" s="1"/>
  <c r="F10" i="172"/>
  <c r="D10" i="172"/>
  <c r="F12" i="172" l="1"/>
  <c r="F24" i="172"/>
  <c r="G24" i="172"/>
  <c r="H24" i="172"/>
  <c r="I24" i="172"/>
  <c r="D36" i="172"/>
  <c r="D48" i="172"/>
  <c r="D24" i="172"/>
  <c r="D12" i="172"/>
  <c r="E34" i="157"/>
  <c r="G34" i="157"/>
  <c r="G34" i="165"/>
  <c r="E34" i="165"/>
  <c r="I34" i="161"/>
  <c r="G34" i="161"/>
  <c r="E28" i="169"/>
  <c r="E52" i="162"/>
  <c r="E52" i="160"/>
  <c r="E52" i="159"/>
  <c r="E28" i="154"/>
  <c r="E28" i="153"/>
  <c r="E64" i="152"/>
  <c r="E34" i="152"/>
  <c r="E52" i="151"/>
  <c r="E28" i="151"/>
  <c r="E28" i="150"/>
  <c r="E34" i="170" l="1"/>
  <c r="E28" i="171" l="1"/>
  <c r="E39" i="168" l="1"/>
  <c r="E27" i="168"/>
  <c r="E39" i="171"/>
  <c r="E51" i="171"/>
  <c r="E27" i="171"/>
  <c r="D47" i="171"/>
  <c r="D46" i="171"/>
  <c r="D35" i="171"/>
  <c r="D34" i="171"/>
  <c r="D23" i="171"/>
  <c r="D22" i="171"/>
  <c r="E16" i="171"/>
  <c r="E15" i="171"/>
  <c r="D11" i="171"/>
  <c r="D10" i="171"/>
  <c r="D12" i="171" l="1"/>
  <c r="D24" i="171"/>
  <c r="D36" i="171"/>
  <c r="D48" i="171"/>
  <c r="D57" i="170"/>
  <c r="D56" i="170"/>
  <c r="E48" i="170"/>
  <c r="D42" i="170"/>
  <c r="D41" i="170"/>
  <c r="E33" i="170"/>
  <c r="D27" i="170"/>
  <c r="D26" i="170"/>
  <c r="E17" i="170"/>
  <c r="D11" i="170"/>
  <c r="D10" i="170"/>
  <c r="D12" i="170" l="1"/>
  <c r="D28" i="170"/>
  <c r="D43" i="170"/>
  <c r="D58" i="170"/>
  <c r="D51" i="169"/>
  <c r="E51" i="169" s="1"/>
  <c r="D47" i="169"/>
  <c r="D46" i="169"/>
  <c r="E39" i="169"/>
  <c r="D35" i="169"/>
  <c r="D34" i="169"/>
  <c r="E27" i="169"/>
  <c r="D23" i="169"/>
  <c r="D22" i="169"/>
  <c r="E16" i="169"/>
  <c r="E15" i="169"/>
  <c r="D11" i="169"/>
  <c r="D10" i="169"/>
  <c r="D12" i="169" l="1"/>
  <c r="D24" i="169"/>
  <c r="D36" i="169"/>
  <c r="D48" i="169"/>
  <c r="E15" i="168"/>
  <c r="D51" i="168"/>
  <c r="E51" i="168" s="1"/>
  <c r="D47" i="168"/>
  <c r="D46" i="168"/>
  <c r="D35" i="168"/>
  <c r="D34" i="168"/>
  <c r="D23" i="168"/>
  <c r="D22" i="168"/>
  <c r="E16" i="168"/>
  <c r="D11" i="168"/>
  <c r="D10" i="168"/>
  <c r="D12" i="168" l="1"/>
  <c r="D24" i="168"/>
  <c r="D36" i="168"/>
  <c r="D48" i="168"/>
  <c r="D51" i="166"/>
  <c r="E51" i="166" s="1"/>
  <c r="D47" i="166"/>
  <c r="D46" i="166"/>
  <c r="D39" i="166"/>
  <c r="E39" i="166" s="1"/>
  <c r="D35" i="166"/>
  <c r="D34" i="166"/>
  <c r="E27" i="166"/>
  <c r="D23" i="166"/>
  <c r="D22" i="166"/>
  <c r="E16" i="166"/>
  <c r="E15" i="166"/>
  <c r="D11" i="166"/>
  <c r="D10" i="166"/>
  <c r="D12" i="166" l="1"/>
  <c r="D24" i="166"/>
  <c r="D36" i="166"/>
  <c r="D48" i="166"/>
  <c r="F57" i="165"/>
  <c r="D57" i="165"/>
  <c r="F56" i="165"/>
  <c r="D56" i="165"/>
  <c r="F48" i="165"/>
  <c r="G48" i="165" s="1"/>
  <c r="D48" i="165"/>
  <c r="E48" i="165" s="1"/>
  <c r="F42" i="165"/>
  <c r="D42" i="165"/>
  <c r="F41" i="165"/>
  <c r="D41" i="165"/>
  <c r="G33" i="165"/>
  <c r="E33" i="165"/>
  <c r="F27" i="165"/>
  <c r="D27" i="165"/>
  <c r="F26" i="165"/>
  <c r="D26" i="165"/>
  <c r="G17" i="165"/>
  <c r="E17" i="165"/>
  <c r="F11" i="165"/>
  <c r="D11" i="165"/>
  <c r="F10" i="165"/>
  <c r="D10" i="165"/>
  <c r="D28" i="165" l="1"/>
  <c r="F28" i="165"/>
  <c r="D43" i="165"/>
  <c r="D58" i="165"/>
  <c r="F58" i="165"/>
  <c r="F43" i="165"/>
  <c r="F12" i="165"/>
  <c r="D12" i="165"/>
  <c r="E27" i="164"/>
  <c r="E15" i="164"/>
  <c r="D51" i="164" l="1"/>
  <c r="E51" i="164" s="1"/>
  <c r="D47" i="164"/>
  <c r="D46" i="164"/>
  <c r="D39" i="164"/>
  <c r="E39" i="164" s="1"/>
  <c r="D35" i="164"/>
  <c r="D34" i="164"/>
  <c r="D23" i="164"/>
  <c r="D22" i="164"/>
  <c r="E16" i="164"/>
  <c r="D11" i="164"/>
  <c r="D10" i="164"/>
  <c r="D24" i="164" l="1"/>
  <c r="D36" i="164"/>
  <c r="D48" i="164"/>
  <c r="D12" i="164"/>
  <c r="D51" i="163"/>
  <c r="E51" i="163" s="1"/>
  <c r="D47" i="163"/>
  <c r="D46" i="163"/>
  <c r="D39" i="163"/>
  <c r="E39" i="163" s="1"/>
  <c r="D35" i="163"/>
  <c r="D34" i="163"/>
  <c r="E27" i="163"/>
  <c r="D23" i="163"/>
  <c r="D22" i="163"/>
  <c r="E16" i="163"/>
  <c r="E15" i="163"/>
  <c r="D11" i="163"/>
  <c r="D10" i="163"/>
  <c r="D12" i="163" l="1"/>
  <c r="D24" i="163"/>
  <c r="D36" i="163"/>
  <c r="D48" i="163"/>
  <c r="E27" i="142"/>
  <c r="E15" i="142"/>
  <c r="E27" i="147"/>
  <c r="E15" i="147"/>
  <c r="E27" i="150"/>
  <c r="E15" i="150"/>
  <c r="E51" i="153"/>
  <c r="E39" i="153"/>
  <c r="E27" i="153"/>
  <c r="E15" i="153"/>
  <c r="E51" i="158"/>
  <c r="E39" i="158"/>
  <c r="E27" i="158"/>
  <c r="E15" i="158"/>
  <c r="E27" i="160"/>
  <c r="E15" i="160"/>
  <c r="D51" i="162" l="1"/>
  <c r="E51" i="162" s="1"/>
  <c r="D47" i="162"/>
  <c r="D46" i="162"/>
  <c r="D48" i="162" s="1"/>
  <c r="D39" i="162"/>
  <c r="E39" i="162" s="1"/>
  <c r="D35" i="162"/>
  <c r="D34" i="162"/>
  <c r="E27" i="162"/>
  <c r="D23" i="162"/>
  <c r="D22" i="162"/>
  <c r="E16" i="162"/>
  <c r="E15" i="162"/>
  <c r="D11" i="162"/>
  <c r="D10" i="162"/>
  <c r="D12" i="162" l="1"/>
  <c r="D24" i="162"/>
  <c r="D36" i="162"/>
  <c r="D51" i="141"/>
  <c r="E51" i="141" s="1"/>
  <c r="D47" i="141"/>
  <c r="D46" i="141"/>
  <c r="D39" i="141"/>
  <c r="E39" i="141" s="1"/>
  <c r="D35" i="141"/>
  <c r="D34" i="141"/>
  <c r="E27" i="141"/>
  <c r="D22" i="141"/>
  <c r="D24" i="141" s="1"/>
  <c r="E16" i="141"/>
  <c r="E15" i="141"/>
  <c r="D11" i="141"/>
  <c r="D10" i="141"/>
  <c r="D51" i="142"/>
  <c r="E51" i="142" s="1"/>
  <c r="D47" i="142"/>
  <c r="D46" i="142"/>
  <c r="D39" i="142"/>
  <c r="E39" i="142" s="1"/>
  <c r="D35" i="142"/>
  <c r="D34" i="142"/>
  <c r="D22" i="142"/>
  <c r="D24" i="142" s="1"/>
  <c r="E16" i="142"/>
  <c r="D11" i="142"/>
  <c r="D10" i="142"/>
  <c r="D12" i="142" s="1"/>
  <c r="D51" i="144"/>
  <c r="E51" i="144" s="1"/>
  <c r="D47" i="144"/>
  <c r="D46" i="144"/>
  <c r="D39" i="144"/>
  <c r="E39" i="144" s="1"/>
  <c r="D35" i="144"/>
  <c r="D34" i="144"/>
  <c r="E27" i="144"/>
  <c r="D22" i="144"/>
  <c r="D24" i="144" s="1"/>
  <c r="E16" i="144"/>
  <c r="E15" i="144"/>
  <c r="D11" i="144"/>
  <c r="D10" i="144"/>
  <c r="D51" i="146"/>
  <c r="E51" i="146" s="1"/>
  <c r="D47" i="146"/>
  <c r="D46" i="146"/>
  <c r="D39" i="146"/>
  <c r="E39" i="146" s="1"/>
  <c r="D35" i="146"/>
  <c r="D34" i="146"/>
  <c r="E27" i="146"/>
  <c r="D22" i="146"/>
  <c r="D24" i="146" s="1"/>
  <c r="E16" i="146"/>
  <c r="E15" i="146"/>
  <c r="D11" i="146"/>
  <c r="D10" i="146"/>
  <c r="D51" i="147"/>
  <c r="E51" i="147" s="1"/>
  <c r="D47" i="147"/>
  <c r="D46" i="147"/>
  <c r="D39" i="147"/>
  <c r="E39" i="147" s="1"/>
  <c r="D35" i="147"/>
  <c r="D34" i="147"/>
  <c r="D23" i="147"/>
  <c r="D22" i="147"/>
  <c r="E16" i="147"/>
  <c r="D11" i="147"/>
  <c r="D10" i="147"/>
  <c r="D51" i="149"/>
  <c r="E51" i="149" s="1"/>
  <c r="D47" i="149"/>
  <c r="D46" i="149"/>
  <c r="D39" i="149"/>
  <c r="E39" i="149" s="1"/>
  <c r="D35" i="149"/>
  <c r="D34" i="149"/>
  <c r="E27" i="149"/>
  <c r="D23" i="149"/>
  <c r="D22" i="149"/>
  <c r="E16" i="149"/>
  <c r="E15" i="149"/>
  <c r="D11" i="149"/>
  <c r="D10" i="149"/>
  <c r="D51" i="150"/>
  <c r="E51" i="150" s="1"/>
  <c r="D47" i="150"/>
  <c r="D46" i="150"/>
  <c r="D39" i="150"/>
  <c r="E39" i="150" s="1"/>
  <c r="D35" i="150"/>
  <c r="D34" i="150"/>
  <c r="D23" i="150"/>
  <c r="D22" i="150"/>
  <c r="E16" i="150"/>
  <c r="D11" i="150"/>
  <c r="D10" i="150"/>
  <c r="D51" i="151"/>
  <c r="E51" i="151" s="1"/>
  <c r="D47" i="151"/>
  <c r="D46" i="151"/>
  <c r="D39" i="151"/>
  <c r="E39" i="151" s="1"/>
  <c r="D35" i="151"/>
  <c r="D34" i="151"/>
  <c r="D36" i="151" s="1"/>
  <c r="E27" i="151"/>
  <c r="D23" i="151"/>
  <c r="D22" i="151"/>
  <c r="E16" i="151"/>
  <c r="E15" i="151"/>
  <c r="D11" i="151"/>
  <c r="D10" i="151"/>
  <c r="D47" i="153"/>
  <c r="D46" i="153"/>
  <c r="D35" i="153"/>
  <c r="D34" i="153"/>
  <c r="D36" i="153" s="1"/>
  <c r="D23" i="153"/>
  <c r="D22" i="153"/>
  <c r="E16" i="153"/>
  <c r="D11" i="153"/>
  <c r="D10" i="153"/>
  <c r="E51" i="155"/>
  <c r="D47" i="155"/>
  <c r="D46" i="155"/>
  <c r="E39" i="155"/>
  <c r="D35" i="155"/>
  <c r="D34" i="155"/>
  <c r="E27" i="155"/>
  <c r="D23" i="155"/>
  <c r="D22" i="155"/>
  <c r="E16" i="155"/>
  <c r="E15" i="155"/>
  <c r="D11" i="155"/>
  <c r="D10" i="155"/>
  <c r="E51" i="156"/>
  <c r="D47" i="156"/>
  <c r="D46" i="156"/>
  <c r="E39" i="156"/>
  <c r="D35" i="156"/>
  <c r="D34" i="156"/>
  <c r="E27" i="156"/>
  <c r="D23" i="156"/>
  <c r="D22" i="156"/>
  <c r="E16" i="156"/>
  <c r="E15" i="156"/>
  <c r="D11" i="156"/>
  <c r="D10" i="156"/>
  <c r="D47" i="158"/>
  <c r="D46" i="158"/>
  <c r="D35" i="158"/>
  <c r="D34" i="158"/>
  <c r="D36" i="158" s="1"/>
  <c r="D23" i="158"/>
  <c r="D22" i="158"/>
  <c r="E16" i="158"/>
  <c r="D11" i="158"/>
  <c r="D10" i="158"/>
  <c r="D51" i="159"/>
  <c r="E51" i="159" s="1"/>
  <c r="D47" i="159"/>
  <c r="D46" i="159"/>
  <c r="E39" i="159"/>
  <c r="D35" i="159"/>
  <c r="D34" i="159"/>
  <c r="E27" i="159"/>
  <c r="D23" i="159"/>
  <c r="D22" i="159"/>
  <c r="E16" i="159"/>
  <c r="E15" i="159"/>
  <c r="D11" i="159"/>
  <c r="D10" i="159"/>
  <c r="D51" i="160"/>
  <c r="E51" i="160" s="1"/>
  <c r="D47" i="160"/>
  <c r="D46" i="160"/>
  <c r="D39" i="160"/>
  <c r="E39" i="160" s="1"/>
  <c r="D35" i="160"/>
  <c r="D34" i="160"/>
  <c r="D23" i="160"/>
  <c r="D22" i="160"/>
  <c r="E16" i="160"/>
  <c r="D11" i="160"/>
  <c r="D10" i="160"/>
  <c r="D12" i="160" s="1"/>
  <c r="I63" i="161"/>
  <c r="G63" i="161"/>
  <c r="D63" i="161"/>
  <c r="E63" i="161" s="1"/>
  <c r="H57" i="161"/>
  <c r="F57" i="161"/>
  <c r="D57" i="161"/>
  <c r="H56" i="161"/>
  <c r="F56" i="161"/>
  <c r="D56" i="161"/>
  <c r="I48" i="161"/>
  <c r="G48" i="161"/>
  <c r="D48" i="161"/>
  <c r="E48" i="161" s="1"/>
  <c r="H42" i="161"/>
  <c r="F42" i="161"/>
  <c r="D42" i="161"/>
  <c r="H41" i="161"/>
  <c r="F41" i="161"/>
  <c r="D41" i="161"/>
  <c r="I33" i="161"/>
  <c r="G33" i="161"/>
  <c r="E33" i="161"/>
  <c r="H27" i="161"/>
  <c r="F27" i="161"/>
  <c r="D27" i="161"/>
  <c r="H26" i="161"/>
  <c r="F26" i="161"/>
  <c r="D26" i="161"/>
  <c r="I17" i="161"/>
  <c r="G17" i="161"/>
  <c r="E17" i="161"/>
  <c r="H11" i="161"/>
  <c r="F11" i="161"/>
  <c r="D11" i="161"/>
  <c r="H10" i="161"/>
  <c r="F10" i="161"/>
  <c r="D10" i="161"/>
  <c r="D12" i="161" l="1"/>
  <c r="F12" i="161"/>
  <c r="H12" i="161"/>
  <c r="D28" i="161"/>
  <c r="F28" i="161"/>
  <c r="H28" i="161"/>
  <c r="D43" i="161"/>
  <c r="F43" i="161"/>
  <c r="H43" i="161"/>
  <c r="D58" i="161"/>
  <c r="F58" i="161"/>
  <c r="H58" i="161"/>
  <c r="D24" i="160"/>
  <c r="D36" i="160"/>
  <c r="D48" i="160"/>
  <c r="D12" i="159"/>
  <c r="D24" i="159"/>
  <c r="D36" i="159"/>
  <c r="D48" i="159"/>
  <c r="D12" i="158"/>
  <c r="D24" i="158"/>
  <c r="D48" i="158"/>
  <c r="D12" i="156"/>
  <c r="D24" i="156"/>
  <c r="D36" i="156"/>
  <c r="D48" i="156"/>
  <c r="D12" i="155"/>
  <c r="D24" i="155"/>
  <c r="D36" i="155"/>
  <c r="D48" i="155"/>
  <c r="D12" i="153"/>
  <c r="D24" i="153"/>
  <c r="D48" i="153"/>
  <c r="D12" i="151"/>
  <c r="D24" i="151"/>
  <c r="D48" i="151"/>
  <c r="D12" i="150"/>
  <c r="D24" i="150"/>
  <c r="D36" i="150"/>
  <c r="D48" i="150"/>
  <c r="D12" i="149"/>
  <c r="D24" i="149"/>
  <c r="D36" i="149"/>
  <c r="D48" i="149"/>
  <c r="D12" i="147"/>
  <c r="D24" i="147"/>
  <c r="D36" i="147"/>
  <c r="D48" i="147"/>
  <c r="D12" i="146"/>
  <c r="D36" i="146"/>
  <c r="D48" i="146"/>
  <c r="D12" i="144"/>
  <c r="D48" i="144"/>
  <c r="D12" i="141"/>
  <c r="D48" i="141"/>
  <c r="J63" i="157"/>
  <c r="K63" i="157" s="1"/>
  <c r="H63" i="157"/>
  <c r="I63" i="157" s="1"/>
  <c r="F63" i="157"/>
  <c r="G63" i="157" s="1"/>
  <c r="D63" i="157"/>
  <c r="E63" i="157" s="1"/>
  <c r="J57" i="157"/>
  <c r="H57" i="157"/>
  <c r="F57" i="157"/>
  <c r="D57" i="157"/>
  <c r="J56" i="157"/>
  <c r="H56" i="157"/>
  <c r="F56" i="157"/>
  <c r="D56" i="157"/>
  <c r="J48" i="157"/>
  <c r="K48" i="157" s="1"/>
  <c r="H48" i="157"/>
  <c r="I48" i="157" s="1"/>
  <c r="F48" i="157"/>
  <c r="G48" i="157" s="1"/>
  <c r="D48" i="157"/>
  <c r="E48" i="157" s="1"/>
  <c r="J42" i="157"/>
  <c r="H42" i="157"/>
  <c r="F42" i="157"/>
  <c r="D42" i="157"/>
  <c r="J41" i="157"/>
  <c r="H41" i="157"/>
  <c r="F41" i="157"/>
  <c r="D41" i="157"/>
  <c r="K33" i="157"/>
  <c r="I33" i="157"/>
  <c r="G33" i="157"/>
  <c r="E33" i="157"/>
  <c r="J27" i="157"/>
  <c r="H27" i="157"/>
  <c r="F27" i="157"/>
  <c r="D27" i="157"/>
  <c r="J26" i="157"/>
  <c r="H26" i="157"/>
  <c r="F26" i="157"/>
  <c r="D26" i="157"/>
  <c r="K17" i="157"/>
  <c r="I17" i="157"/>
  <c r="G17" i="157"/>
  <c r="E17" i="157"/>
  <c r="J11" i="157"/>
  <c r="H11" i="157"/>
  <c r="F11" i="157"/>
  <c r="D11" i="157"/>
  <c r="J10" i="157"/>
  <c r="H10" i="157"/>
  <c r="F10" i="157"/>
  <c r="D10" i="157"/>
  <c r="D12" i="157" l="1"/>
  <c r="F12" i="157"/>
  <c r="H12" i="157"/>
  <c r="J12" i="157"/>
  <c r="D28" i="157"/>
  <c r="F28" i="157"/>
  <c r="H28" i="157"/>
  <c r="J28" i="157"/>
  <c r="D43" i="157"/>
  <c r="F43" i="157"/>
  <c r="H43" i="157"/>
  <c r="J43" i="157"/>
  <c r="D58" i="157"/>
  <c r="F58" i="157"/>
  <c r="H58" i="157"/>
  <c r="J58" i="157"/>
  <c r="F23" i="154"/>
  <c r="G22" i="154"/>
  <c r="H22" i="154"/>
  <c r="I22" i="154"/>
  <c r="J22" i="154"/>
  <c r="K22" i="154"/>
  <c r="L22" i="154"/>
  <c r="M22" i="154"/>
  <c r="N22" i="154"/>
  <c r="O22" i="154"/>
  <c r="P22" i="154"/>
  <c r="Q22" i="154"/>
  <c r="R22" i="154"/>
  <c r="S22" i="154"/>
  <c r="F22" i="154"/>
  <c r="G10" i="154"/>
  <c r="H10" i="154"/>
  <c r="I10" i="154"/>
  <c r="J10" i="154"/>
  <c r="K10" i="154"/>
  <c r="L10" i="154"/>
  <c r="M10" i="154"/>
  <c r="N10" i="154"/>
  <c r="O10" i="154"/>
  <c r="P10" i="154"/>
  <c r="Q10" i="154"/>
  <c r="R10" i="154"/>
  <c r="S10" i="154"/>
  <c r="F10" i="154"/>
  <c r="E51" i="154"/>
  <c r="D47" i="154"/>
  <c r="D46" i="154"/>
  <c r="E39" i="154"/>
  <c r="D35" i="154"/>
  <c r="D34" i="154"/>
  <c r="E27" i="154"/>
  <c r="I23" i="154"/>
  <c r="I24" i="154" s="1"/>
  <c r="H23" i="154"/>
  <c r="H24" i="154" s="1"/>
  <c r="G23" i="154"/>
  <c r="D23" i="154"/>
  <c r="G24" i="154"/>
  <c r="D22" i="154"/>
  <c r="E16" i="154"/>
  <c r="E15" i="154"/>
  <c r="F11" i="154"/>
  <c r="D11" i="154"/>
  <c r="D10" i="154"/>
  <c r="D12" i="154" l="1"/>
  <c r="D24" i="154"/>
  <c r="D36" i="154"/>
  <c r="D48" i="154"/>
  <c r="F24" i="154"/>
  <c r="F12" i="154"/>
  <c r="D63" i="152" l="1"/>
  <c r="E63" i="152" s="1"/>
  <c r="D57" i="152"/>
  <c r="D56" i="152"/>
  <c r="D48" i="152"/>
  <c r="E48" i="152" s="1"/>
  <c r="D42" i="152"/>
  <c r="D41" i="152"/>
  <c r="E33" i="152"/>
  <c r="D27" i="152"/>
  <c r="D26" i="152"/>
  <c r="E17" i="152"/>
  <c r="D11" i="152"/>
  <c r="D10" i="152"/>
  <c r="D12" i="152" l="1"/>
  <c r="D28" i="152"/>
  <c r="D43" i="152"/>
  <c r="D58" i="152"/>
  <c r="F63" i="148"/>
  <c r="G63" i="148" s="1"/>
  <c r="D63" i="148"/>
  <c r="E63" i="148" s="1"/>
  <c r="F57" i="148"/>
  <c r="D57" i="148"/>
  <c r="F56" i="148"/>
  <c r="D56" i="148"/>
  <c r="F48" i="148"/>
  <c r="G48" i="148" s="1"/>
  <c r="D48" i="148"/>
  <c r="E48" i="148" s="1"/>
  <c r="F42" i="148"/>
  <c r="D42" i="148"/>
  <c r="F41" i="148"/>
  <c r="D41" i="148"/>
  <c r="D43" i="148" s="1"/>
  <c r="G33" i="148"/>
  <c r="E33" i="148"/>
  <c r="F27" i="148"/>
  <c r="D27" i="148"/>
  <c r="F26" i="148"/>
  <c r="F28" i="148" s="1"/>
  <c r="D26" i="148"/>
  <c r="D28" i="148" s="1"/>
  <c r="G17" i="148"/>
  <c r="E17" i="148"/>
  <c r="F11" i="148"/>
  <c r="D11" i="148"/>
  <c r="F10" i="148"/>
  <c r="D10" i="148"/>
  <c r="D12" i="148" s="1"/>
  <c r="D58" i="148" l="1"/>
  <c r="F58" i="148"/>
  <c r="F43" i="148"/>
  <c r="F12" i="148"/>
  <c r="H63" i="143" l="1"/>
  <c r="I63" i="143" s="1"/>
  <c r="F63" i="143"/>
  <c r="G63" i="143" s="1"/>
  <c r="D63" i="143"/>
  <c r="E63" i="143" s="1"/>
  <c r="H57" i="143"/>
  <c r="F57" i="143"/>
  <c r="D57" i="143"/>
  <c r="H56" i="143"/>
  <c r="F56" i="143"/>
  <c r="D56" i="143"/>
  <c r="H48" i="143"/>
  <c r="I48" i="143" s="1"/>
  <c r="F48" i="143"/>
  <c r="G48" i="143" s="1"/>
  <c r="D48" i="143"/>
  <c r="E48" i="143" s="1"/>
  <c r="H42" i="143"/>
  <c r="F42" i="143"/>
  <c r="D42" i="143"/>
  <c r="H41" i="143"/>
  <c r="F41" i="143"/>
  <c r="D41" i="143"/>
  <c r="I33" i="143"/>
  <c r="G33" i="143"/>
  <c r="E33" i="143"/>
  <c r="H27" i="143"/>
  <c r="F27" i="143"/>
  <c r="D27" i="143"/>
  <c r="H26" i="143"/>
  <c r="F26" i="143"/>
  <c r="D26" i="143"/>
  <c r="I17" i="143"/>
  <c r="G17" i="143"/>
  <c r="E17" i="143"/>
  <c r="H11" i="143"/>
  <c r="F11" i="143"/>
  <c r="D11" i="143"/>
  <c r="H10" i="143"/>
  <c r="F10" i="143"/>
  <c r="D10" i="143"/>
  <c r="J63" i="140"/>
  <c r="K63" i="140" s="1"/>
  <c r="H63" i="140"/>
  <c r="I63" i="140" s="1"/>
  <c r="F63" i="140"/>
  <c r="G63" i="140" s="1"/>
  <c r="D63" i="140"/>
  <c r="E63" i="140" s="1"/>
  <c r="J57" i="140"/>
  <c r="H57" i="140"/>
  <c r="F57" i="140"/>
  <c r="D57" i="140"/>
  <c r="J56" i="140"/>
  <c r="H56" i="140"/>
  <c r="F56" i="140"/>
  <c r="D56" i="140"/>
  <c r="J48" i="140"/>
  <c r="K48" i="140" s="1"/>
  <c r="H48" i="140"/>
  <c r="I48" i="140" s="1"/>
  <c r="F48" i="140"/>
  <c r="G48" i="140" s="1"/>
  <c r="D48" i="140"/>
  <c r="E48" i="140" s="1"/>
  <c r="J42" i="140"/>
  <c r="H42" i="140"/>
  <c r="F42" i="140"/>
  <c r="D42" i="140"/>
  <c r="J41" i="140"/>
  <c r="H41" i="140"/>
  <c r="F41" i="140"/>
  <c r="D41" i="140"/>
  <c r="K33" i="140"/>
  <c r="I33" i="140"/>
  <c r="G33" i="140"/>
  <c r="E33" i="140"/>
  <c r="J27" i="140"/>
  <c r="H27" i="140"/>
  <c r="F27" i="140"/>
  <c r="D27" i="140"/>
  <c r="J26" i="140"/>
  <c r="H26" i="140"/>
  <c r="F26" i="140"/>
  <c r="D26" i="140"/>
  <c r="K17" i="140"/>
  <c r="I17" i="140"/>
  <c r="G17" i="140"/>
  <c r="E17" i="140"/>
  <c r="J11" i="140"/>
  <c r="H11" i="140"/>
  <c r="F11" i="140"/>
  <c r="D11" i="140"/>
  <c r="J10" i="140"/>
  <c r="H10" i="140"/>
  <c r="F10" i="140"/>
  <c r="D10" i="140"/>
  <c r="D47" i="139"/>
  <c r="D46" i="139"/>
  <c r="D35" i="139"/>
  <c r="D34" i="139"/>
  <c r="D36" i="139" s="1"/>
  <c r="D23" i="139"/>
  <c r="S22" i="139"/>
  <c r="R22" i="139"/>
  <c r="Q22" i="139"/>
  <c r="P22" i="139"/>
  <c r="O22" i="139"/>
  <c r="N22" i="139"/>
  <c r="M22" i="139"/>
  <c r="L22" i="139"/>
  <c r="K22" i="139"/>
  <c r="J22" i="139"/>
  <c r="I22" i="139"/>
  <c r="H22" i="139"/>
  <c r="G22" i="139"/>
  <c r="F22" i="139"/>
  <c r="D22" i="139"/>
  <c r="D24" i="139" s="1"/>
  <c r="E16" i="139"/>
  <c r="D11" i="139"/>
  <c r="S10" i="139"/>
  <c r="R10" i="139"/>
  <c r="Q10" i="139"/>
  <c r="P10" i="139"/>
  <c r="O10" i="139"/>
  <c r="N10" i="139"/>
  <c r="M10" i="139"/>
  <c r="L10" i="139"/>
  <c r="K10" i="139"/>
  <c r="J10" i="139"/>
  <c r="I10" i="139"/>
  <c r="H10" i="139"/>
  <c r="G10" i="139"/>
  <c r="F10" i="139"/>
  <c r="D10" i="139"/>
  <c r="D12" i="139" l="1"/>
  <c r="D48" i="139"/>
  <c r="J12" i="140"/>
  <c r="J43" i="140"/>
  <c r="F12" i="143"/>
  <c r="H12" i="143"/>
  <c r="F28" i="143"/>
  <c r="F43" i="143"/>
  <c r="H43" i="143"/>
  <c r="F58" i="143"/>
  <c r="H58" i="143"/>
  <c r="J28" i="140"/>
  <c r="D12" i="140"/>
  <c r="D28" i="140"/>
  <c r="D43" i="140"/>
  <c r="H58" i="140"/>
  <c r="D28" i="143"/>
  <c r="F12" i="140"/>
  <c r="F28" i="140"/>
  <c r="F43" i="140"/>
  <c r="J58" i="140"/>
  <c r="F58" i="140"/>
  <c r="H12" i="140"/>
  <c r="H28" i="140"/>
  <c r="H43" i="140"/>
  <c r="D58" i="140"/>
  <c r="D12" i="143"/>
  <c r="H28" i="143"/>
  <c r="D43" i="143"/>
  <c r="D58" i="143"/>
  <c r="E51" i="92" l="1"/>
  <c r="D47" i="92"/>
  <c r="D46" i="92"/>
  <c r="E39" i="92"/>
  <c r="D35" i="92"/>
  <c r="D34" i="92"/>
  <c r="K63" i="91"/>
  <c r="I63" i="91"/>
  <c r="J56" i="91"/>
  <c r="H56" i="91"/>
  <c r="F56" i="91"/>
  <c r="D56" i="91"/>
  <c r="J55" i="91"/>
  <c r="H55" i="91"/>
  <c r="F55" i="91"/>
  <c r="D55" i="91"/>
  <c r="J54" i="91"/>
  <c r="H54" i="91"/>
  <c r="F54" i="91"/>
  <c r="D54" i="91"/>
  <c r="K47" i="91"/>
  <c r="I47" i="91"/>
  <c r="J40" i="91"/>
  <c r="H40" i="91"/>
  <c r="F40" i="91"/>
  <c r="D40" i="91"/>
  <c r="J39" i="91"/>
  <c r="J42" i="91" s="1"/>
  <c r="H39" i="91"/>
  <c r="H42" i="91" s="1"/>
  <c r="F39" i="91"/>
  <c r="F42" i="91" s="1"/>
  <c r="D39" i="91"/>
  <c r="D42" i="91" s="1"/>
  <c r="D48" i="79"/>
  <c r="D50" i="79" s="1"/>
  <c r="D38" i="79"/>
  <c r="D36" i="79"/>
  <c r="D36" i="92" l="1"/>
  <c r="D48" i="92"/>
  <c r="J24" i="79"/>
  <c r="L24" i="79"/>
  <c r="J26" i="79"/>
  <c r="L26" i="79"/>
  <c r="F12" i="79"/>
  <c r="H12" i="79"/>
  <c r="J12" i="79"/>
  <c r="L12" i="79"/>
  <c r="J14" i="79"/>
  <c r="L14" i="79"/>
  <c r="F24" i="79"/>
  <c r="F26" i="79" s="1"/>
  <c r="H24" i="79"/>
  <c r="H26" i="79" s="1"/>
  <c r="F14" i="79"/>
  <c r="H14" i="79"/>
  <c r="D9" i="91"/>
  <c r="F9" i="91"/>
  <c r="D10" i="91"/>
  <c r="F10" i="91"/>
  <c r="D12" i="91"/>
  <c r="F12" i="91"/>
  <c r="D24" i="91"/>
  <c r="F24" i="91"/>
  <c r="D25" i="91"/>
  <c r="F25" i="91"/>
  <c r="D26" i="91"/>
  <c r="F26" i="91"/>
  <c r="E27" i="92" l="1"/>
  <c r="D23" i="92"/>
  <c r="D22" i="92"/>
  <c r="E15" i="92"/>
  <c r="D11" i="92"/>
  <c r="D10" i="92"/>
  <c r="D24" i="92" l="1"/>
  <c r="D12" i="92"/>
  <c r="J26" i="91"/>
  <c r="H26" i="91" l="1"/>
  <c r="H24" i="91" l="1"/>
  <c r="I17" i="91"/>
  <c r="K17" i="91"/>
  <c r="H9" i="91" l="1"/>
  <c r="J9" i="91"/>
  <c r="J12" i="91" s="1"/>
  <c r="H10" i="91"/>
  <c r="J10" i="91"/>
  <c r="H12" i="91"/>
  <c r="J24" i="91"/>
  <c r="H25" i="91"/>
  <c r="J25" i="91"/>
  <c r="I33" i="91"/>
  <c r="K33" i="91"/>
  <c r="D14" i="79" l="1"/>
  <c r="D24" i="79" l="1"/>
  <c r="D12" i="79" l="1"/>
  <c r="D26" i="79" l="1"/>
</calcChain>
</file>

<file path=xl/sharedStrings.xml><?xml version="1.0" encoding="utf-8"?>
<sst xmlns="http://schemas.openxmlformats.org/spreadsheetml/2006/main" count="3383" uniqueCount="228">
  <si>
    <t xml:space="preserve">AUCTIONS CALENDAR, AND OFFERED AND ALLOCATED CAPACITY AT ENAGAS TRANSPORTE, S.A.U. AUCTIONS </t>
  </si>
  <si>
    <t>CAPACIDAD DE PRODUCTOS ANUALES OFERTADOS EN 2020 - YEARLY PRODUCTS CAPACITY OFFERED IN 2020</t>
  </si>
  <si>
    <t>PUNTO DE INTERCONEXIÓN VIP PIRINEOS - VIP PIRINEOS INTERCONNECTION POINT</t>
  </si>
  <si>
    <t>Capacidad Firme Coordinada - Firm Bundled Capacity</t>
  </si>
  <si>
    <t>VIP PIRINEOS ENTRADA - VIP PIRINEOS ENTRY</t>
  </si>
  <si>
    <t>PRODUCTO ANUAL - YEARLY PRODUCT</t>
  </si>
  <si>
    <t>Año 2020 - Year 2020</t>
  </si>
  <si>
    <t>Año 2021 - Year 2021</t>
  </si>
  <si>
    <t>Año 2022 - Year 2022</t>
  </si>
  <si>
    <t>Año 2023 - Year 2023</t>
  </si>
  <si>
    <t>Año 2024 - Year 2024</t>
  </si>
  <si>
    <t>Ofertada kWh/día a 0º C - Offered kWh/day at 0º C</t>
  </si>
  <si>
    <t>Asignada kWh/día a 0º C - Allocated kWh/day at 0º C</t>
  </si>
  <si>
    <t>Ofertada kWh/h a 25º C - Offered kWh/h at 25º C</t>
  </si>
  <si>
    <t>Asignada kWh/h a 25º C - Allocated kWh/h at 25º C</t>
  </si>
  <si>
    <t>Porcentaje Asignación - Allocated Percentage</t>
  </si>
  <si>
    <t>Escalón de Precio - Price Step: 0.0</t>
  </si>
  <si>
    <t>Asignada en c€/kWh/h/mes a 25º  
-
 Allocated c€/kWh/h/month at 25º</t>
  </si>
  <si>
    <t>Asignada en c€/kWh/día/mes a 0º 
-
 Allocated c€/kWh/day/month at 0º</t>
  </si>
  <si>
    <t>Tarifa Regulada a Subir por Enagás - Enagas Regulated Tariff to upload</t>
  </si>
  <si>
    <t>Prima a Facturar por Enagás - Enagas Premium</t>
  </si>
  <si>
    <t>VIP PIRINEOS SALIDA - VIP PIRINEOS EXIT</t>
  </si>
  <si>
    <t>Año 2022 - Year 2023</t>
  </si>
  <si>
    <t>Año 2022 - Year 2024</t>
  </si>
  <si>
    <t>Capacidad Firme No Coordinada - Firm Unbundled Capacity</t>
  </si>
  <si>
    <t>CAPACIDAD DE PRODUCTOS TRIMESTRALES OFERTADOS EN MES 2020 - QUARTERLY PRODUCTS CAPACITY OFFERED IN MONTH 2020</t>
  </si>
  <si>
    <t>PRODUCTO TRIMESTRAL - QUARTERLY PRODUCT</t>
  </si>
  <si>
    <t>Trimestre 1 - Quarter 1</t>
  </si>
  <si>
    <t>Trimestre 2 - Quarter 2</t>
  </si>
  <si>
    <t>Trimestre 3 - Quarter 3</t>
  </si>
  <si>
    <t>Trimestre 4 - Quarter 4</t>
  </si>
  <si>
    <t>Tarifa Regulada a Subir por Enagás  2020 - Enagas Regulated Tariff to upload in 2020</t>
  </si>
  <si>
    <t>Prima a Facturar por Enagás 2020 - Enagas Premium 2020</t>
  </si>
  <si>
    <t>CAPACIDAD DE PRODUCTOS MENSUALES MES 2020 - MONTHLY PRODUCTS CAPACITY OFFERED IN MONTH 2020</t>
  </si>
  <si>
    <t>PRODUCTO MENSUAL - MONTHLY PRODUCT</t>
  </si>
  <si>
    <t>Mes - Month 2020</t>
  </si>
  <si>
    <t>Tarifa Regulada a Subir por Enagás Mes 2020 - Enagas Regulated Tariff to upload in Month 2020</t>
  </si>
  <si>
    <t>Prima a Facturar por Enagás Mes 2020 - Enagas Premium Month 2020</t>
  </si>
  <si>
    <t>AUCTIONS CALENDAR</t>
  </si>
  <si>
    <t>PRODUCT</t>
  </si>
  <si>
    <t>CAPACITY PUBLICATION DATE</t>
  </si>
  <si>
    <t>AUCTION DATE</t>
  </si>
  <si>
    <t>MONTHLY FEBRUARY 2021</t>
  </si>
  <si>
    <t>3RD QUATERLY 2020</t>
  </si>
  <si>
    <t>MONTHLY MARCH 2021</t>
  </si>
  <si>
    <t>MONTHLY APRIL 2021</t>
  </si>
  <si>
    <t>MONTHLY MAY 2021</t>
  </si>
  <si>
    <t>4TH QUATERLY 2020</t>
  </si>
  <si>
    <t>MONTHLY JUNE 2021</t>
  </si>
  <si>
    <t>MONTHLY JULY 2021</t>
  </si>
  <si>
    <t>YEARLY 2021</t>
  </si>
  <si>
    <t>MONTHLY AUGUST 2021</t>
  </si>
  <si>
    <t>1ST QUATERLY 2021</t>
  </si>
  <si>
    <t>MONTHLY SEPTEMBER 2021</t>
  </si>
  <si>
    <t>MONTHLY OCTOBER 2021</t>
  </si>
  <si>
    <t>MONTHLY NOVEMBER 2021</t>
  </si>
  <si>
    <t>2ND QUATERLY 2021</t>
  </si>
  <si>
    <t>MONTHLY DECEMBER 2021</t>
  </si>
  <si>
    <t>MONTHLY JANUARY 2022</t>
  </si>
  <si>
    <t>MONTHLY FEBRUARY 2022</t>
  </si>
  <si>
    <t>3RD QUATERLY 2021</t>
  </si>
  <si>
    <t>MONTHLY MARCH 2022</t>
  </si>
  <si>
    <t>4TH QUATERLY 2021</t>
  </si>
  <si>
    <t>MONTHLY FEBRUARY 2020</t>
  </si>
  <si>
    <t>3RD QUATERLY 2019</t>
  </si>
  <si>
    <t>MONTHLY MARCH 2020</t>
  </si>
  <si>
    <t>YEARLY 2020</t>
  </si>
  <si>
    <t>MONTHLY APRIL 2020</t>
  </si>
  <si>
    <t>MONTHLY MAY 2020</t>
  </si>
  <si>
    <t>4TH QUATERLY 2019</t>
  </si>
  <si>
    <t>MONTHLY JUNE 2020</t>
  </si>
  <si>
    <t>MONTHLY JULY 2020</t>
  </si>
  <si>
    <t>MONTHLY AUGUST 2020</t>
  </si>
  <si>
    <t>1ST QUATERLY 2020</t>
  </si>
  <si>
    <t>MONTHLY SEPTEMBER 2020</t>
  </si>
  <si>
    <t>MONTHLY OCTOBER 2020</t>
  </si>
  <si>
    <t>MONTHLY NOVEMBER 2020</t>
  </si>
  <si>
    <t>2ND QUATERLY 2020</t>
  </si>
  <si>
    <t>MONTHLY DECEMBER 2020</t>
  </si>
  <si>
    <t>MONTHLY JANUARY 2021</t>
  </si>
  <si>
    <t>MONTHLY APRIL 2022</t>
  </si>
  <si>
    <t>MONTHLY MAY 2022</t>
  </si>
  <si>
    <t>MONTHLY JUNE 2022</t>
  </si>
  <si>
    <t>YEARLY 2022</t>
  </si>
  <si>
    <t>MONTHLY JULY 2022</t>
  </si>
  <si>
    <t>MONTHLY AUGUST 2022</t>
  </si>
  <si>
    <t>1AT QUATERLY 2022</t>
  </si>
  <si>
    <t>MONTHLY SEPTEMBER 2022</t>
  </si>
  <si>
    <t>MONTHLY OCTOBER 2022</t>
  </si>
  <si>
    <t>MONTHLY NOVEMBER 2022</t>
  </si>
  <si>
    <t>2ND QUATERLY 2022</t>
  </si>
  <si>
    <t>MONTHLY DECEMBER 2022</t>
  </si>
  <si>
    <t>MONTHLY JANUARY 2023</t>
  </si>
  <si>
    <t>MONTHLY FEBRUARY 2023</t>
  </si>
  <si>
    <t>3RD QUATERLY 2022</t>
  </si>
  <si>
    <t>MONTHLY MARCH 2023</t>
  </si>
  <si>
    <t>4TH QUATERLY 2022</t>
  </si>
  <si>
    <t>MONTHLY APRIL 2023</t>
  </si>
  <si>
    <t>MONTHLY MAY 2023</t>
  </si>
  <si>
    <t>MONTHLY JUNE 2023</t>
  </si>
  <si>
    <t>YEARLY 2023</t>
  </si>
  <si>
    <t>MONTHLY JULY 2023</t>
  </si>
  <si>
    <t>MONTHLY AUGUST 2023</t>
  </si>
  <si>
    <t>MONTHLY SEPTEMBER 2023</t>
  </si>
  <si>
    <t>MONTHLY OCTOBER 2023</t>
  </si>
  <si>
    <t>MONTHLY NOVEMBER 2023</t>
  </si>
  <si>
    <t>2ND QUATERLY 2023</t>
  </si>
  <si>
    <t>MONTHLY DECEMBER 2023</t>
  </si>
  <si>
    <t>MONTHLY JANUARY 2024</t>
  </si>
  <si>
    <t>MONTHLY FEBRUARY 2024</t>
  </si>
  <si>
    <t>3RD QUATERLY 2023</t>
  </si>
  <si>
    <t>MONTHLY MARCH 2024</t>
  </si>
  <si>
    <t>CAPACIDAD DE PRODUCTOS ANUALES OFERTADOS EN JULIO 2021 - YEARLY PRODUCTS CAPACITY OFFERED IN JULY 2021</t>
  </si>
  <si>
    <t>Año-Year 2021</t>
  </si>
  <si>
    <t>Año-Year 2022</t>
  </si>
  <si>
    <t>Año-Year 2023</t>
  </si>
  <si>
    <t>Año-Year 2024</t>
  </si>
  <si>
    <t>Año-Year 2025</t>
  </si>
  <si>
    <t>Año-Year 2026</t>
  </si>
  <si>
    <t>Año-Year 2027</t>
  </si>
  <si>
    <t>Año-Year 2028</t>
  </si>
  <si>
    <t>Año-Year 2029</t>
  </si>
  <si>
    <t>Año-Year 2030</t>
  </si>
  <si>
    <t>Año-Year 2031</t>
  </si>
  <si>
    <t>Año-Year 2032</t>
  </si>
  <si>
    <t>Año-Year 2033</t>
  </si>
  <si>
    <t>Año-Year 2034</t>
  </si>
  <si>
    <t>Año-Year 2035</t>
  </si>
  <si>
    <t>-</t>
  </si>
  <si>
    <t>Asignada en c€/kWh/h/año a 25º  
-
 Allocated c€/kWh/h/year at 25º</t>
  </si>
  <si>
    <t>Asignada en €/kWh/día/año a 0º 
-
 Allocated €/kWh/day/year at 0º</t>
  </si>
  <si>
    <t>Tarifa Regulada a Subir por Enagás - Enagas Regulated Tariff</t>
  </si>
  <si>
    <t>CAPACIDAD DE PRODUCTOS TRIMESTRALES OFERTADOS EN AGOSTO 2021 - QUARTERLY PRODUCTS OFFERED IN AUGUST 2021</t>
  </si>
  <si>
    <t>c€/kWh/h/trimestre a 25º 
-
 c€/kWh/h/quarter at 25º</t>
  </si>
  <si>
    <t>€/kWh/día/año a 0º 
-
 €/kWh/day/year at 0º</t>
  </si>
  <si>
    <t>Tarifa Regulada a Subir por Enagás  2021 - Enagas Regulated Tariff</t>
  </si>
  <si>
    <t>Prima a Facturar por Enagás - Enagas Surcharge</t>
  </si>
  <si>
    <t>CAPACIDAD DE PRODUCTOS MENSUALES OCTUBRE 2021 - MONTHLY PRODUCTS CAPACITY OFFERED IN OCTOBER 2021</t>
  </si>
  <si>
    <t>Octubre - October 2021</t>
  </si>
  <si>
    <t xml:space="preserve">Prima a Facturar por Enagás  - Enagas Premium </t>
  </si>
  <si>
    <t>CAPACIDAD DE PRODUCTOS MENSUALES NOVIEMBRE 2021 - MONTHLY PRODUCTS CAPACITY OFFERED IN NOVEMBER 2021</t>
  </si>
  <si>
    <t>Noviembre - November 2021</t>
  </si>
  <si>
    <t>CAPACIDAD DE PRODUCTOS TRIMESTRALES OFERTADOS EN OCTUBRE 2021 - QUARTERLY PRODUCTS OFFERED IN OCTOBER 2021</t>
  </si>
  <si>
    <t>CAPACIDAD DE PRODUCTOS MENSUALES DICIEMBRE 2021 - MONTHLY PRODUCTS CAPACITY OFFERED IN DECEMBER 2021</t>
  </si>
  <si>
    <t>Diciembre - December 2021</t>
  </si>
  <si>
    <t>CAPACIDAD DE PRODUCTOS MENSUALES ENERO 2022 - MONTHLY PRODUCTS CAPACITY OFFERED IN JANUARY 2022</t>
  </si>
  <si>
    <t>Enero - January 2022</t>
  </si>
  <si>
    <t>CAPACIDAD DE PRODUCTOS MENSUALES FEBRERO 2022 - MONTHLY PRODUCTS CAPACITY OFFERED IN FEBRUARY 2022</t>
  </si>
  <si>
    <t>Febrero - February 2022</t>
  </si>
  <si>
    <t>CAPACIDAD DE PRODUCTOS TRIMESTRALES OFERTADOS EN ENERO 2022 - QUARTERLY PRODUCTS OFFERED IN JANUARY 2022</t>
  </si>
  <si>
    <t>CAPACIDAD DE PRODUCTOS MENSUALES MARZO 2022 - MONTHLY PRODUCTS CAPACITY OFFERED IN MARCH 2022</t>
  </si>
  <si>
    <t>Marzo - March 2022</t>
  </si>
  <si>
    <t>CAPACIDAD DE PRODUCTOS MENSUALES ABRIL 2022 - MONTHLY PRODUCTS CAPACITY OFFERED IN APRIL 2022</t>
  </si>
  <si>
    <t>Abril - April 2022</t>
  </si>
  <si>
    <t>CAPACIDAD DE PRODUCTOS MENSUALES MAYO 2022 - MONTHLY PRODUCTS CAPACITY OFFERED IN MAY 2022</t>
  </si>
  <si>
    <t>Mayo - May 2022</t>
  </si>
  <si>
    <t>CAPACIDAD DE PRODUCTOS ANUALES OFERTADOS EN JULIO 2022 - YEARLY PRODUCTS CAPACITY OFFERED IN JULY 2022</t>
  </si>
  <si>
    <t>* For the gas year product 2022-2023, the capacity offered is calculated on the basis of the reserves established by the CAM NC considering the technical capacity of the interconnection (225 GWh/d) as both bundled and unbundled capacity is offered for that period. For the rest of the years, the offered capacity is calculated considering a technical capacity equal to the common technical capacity (165 GWh/d) of the interconnection on both sides of the border, as only bundled capacity is offered.</t>
  </si>
  <si>
    <t>Año-Year 2022 *</t>
  </si>
  <si>
    <t>Año-Year 2023 *</t>
  </si>
  <si>
    <t>Año-Year 2024 *</t>
  </si>
  <si>
    <t>Año-Year 2025 *</t>
  </si>
  <si>
    <t>Año-Year 2026 *</t>
  </si>
  <si>
    <t>Año-Year 2027 *</t>
  </si>
  <si>
    <t>Año-Year 2028 *</t>
  </si>
  <si>
    <t>Año-Year 2029 *</t>
  </si>
  <si>
    <t>Año-Year 2030 *</t>
  </si>
  <si>
    <t>Año-Year 2031 *</t>
  </si>
  <si>
    <t>Año-Year 2032 *</t>
  </si>
  <si>
    <t>Año-Year 2033 *</t>
  </si>
  <si>
    <t>Año-Year 2034 *</t>
  </si>
  <si>
    <t>Año-Year 2035 *</t>
  </si>
  <si>
    <t>Año-Year 2036 *</t>
  </si>
  <si>
    <t>Año-Year 2036</t>
  </si>
  <si>
    <t>CAPACIDAD DE PRODUCTOS MENSUALES JUNIO 2022 - MONTHLY PRODUCTS CAPACITY OFFERED IN JUNE 2022</t>
  </si>
  <si>
    <t>Junio - June 2022</t>
  </si>
  <si>
    <t>CAPACIDAD DE PRODUCTOS MENSUALES JULIO 2022 - MONTHLY PRODUCTS CAPACITY OFFERED IN JULY 2022</t>
  </si>
  <si>
    <t>Julio - July 2022</t>
  </si>
  <si>
    <t>CAPACIDAD DE PRODUCTOS MENSUALES AGOSTO 2022 - MONTHLY PRODUCTS CAPACITY OFFERED IN AUGUST 2022</t>
  </si>
  <si>
    <t>Agosto - August 2022</t>
  </si>
  <si>
    <t>CAPACIDAD DE PRODUCTOS TRIMESTRALES OFERTADOS EN JULIO 2022 - QUARTERLY PRODUCTS OFFERED IN JULY 2022</t>
  </si>
  <si>
    <t>CAPACIDAD DE PRODUCTOS MENSUALES SEPTIEMBRE 2022 - MONTHLY PRODUCTS CAPACITY OFFERED IN SEPTEMBRE 2022</t>
  </si>
  <si>
    <t>Septiembre - Septembre 2022</t>
  </si>
  <si>
    <t>CAPACIDAD DE PRODUCTOS MENSUALES OCTUBRE 2022 - MONTHLY PRODUCTS CAPACITY OFFERED IN OCTOBER 2022</t>
  </si>
  <si>
    <t>Octubre - October 2022</t>
  </si>
  <si>
    <t>CAPACIDAD DE PRODUCTOS MENSUALES NOVIEMBRE 2022 - MONTHLY PRODUCTS CAPACITY OFFERED IN NOVEMBER 2022</t>
  </si>
  <si>
    <t>Noviembre - November 2022</t>
  </si>
  <si>
    <t>CAPACIDAD DE PRODUCTOS TRIMESTRALES OFERTADOS EN OCTUBRE 2022 - QUARTERLY PRODUCTS OFFERED IN OCTOBER 2022</t>
  </si>
  <si>
    <t>CAPACIDAD DE PRODUCTOS MENSUALES DICIEMBRE 2022 - MONTHLY PRODUCTS CAPACITY OFFERED IN DECEMBER 2022</t>
  </si>
  <si>
    <t>Diciembre - December 2022</t>
  </si>
  <si>
    <t>CAPACIDAD DE PRODUCTOS MENSUALES ENERO 2023 - MONTHLY PRODUCTS CAPACITY OFFERED IN JANUARY 2023</t>
  </si>
  <si>
    <t>Enero - January 2023</t>
  </si>
  <si>
    <t>CAPACIDAD DE PRODUCTOS MENSUALES FEBRERO 2023 - MONTHLY PRODUCTS CAPACITY OFFERED IN FEBRUARY 2023</t>
  </si>
  <si>
    <t>Febrero - February 2023</t>
  </si>
  <si>
    <t>CAPACIDAD DE PRODUCTOS TRIMESTRALES OFERTADOS EN FEBRERO 2023 - QUARTERLY PRODUCTS OFFERED IN FEBRUARY 2023</t>
  </si>
  <si>
    <t>Tarifa Regulada a Subir por Enagás  2023 - Enagas Regulated Tariff</t>
  </si>
  <si>
    <t>CAPACIDAD DE PRODUCTOS MENSUALES MARZO 2023 - MONTHLY PRODUCTS CAPACITY OFFERED IN MARCH 2023</t>
  </si>
  <si>
    <t>Marzo - March 2023</t>
  </si>
  <si>
    <t>CAPACIDAD DE PRODUCTOS MENSUALES ABRIL 2023 - MONTHLY PRODUCTS CAPACITY OFFERED IN APRIL 2023</t>
  </si>
  <si>
    <t>Abril - April 2023</t>
  </si>
  <si>
    <t>CAPACIDAD DE PRODUCTOS MENSUALES MAYO 2023 - MONTHLY PRODUCTS CAPACITY OFFERED IN MAY 2023</t>
  </si>
  <si>
    <t>Mayo - May 2023</t>
  </si>
  <si>
    <t>CAPACIDAD DE PRODUCTOS TRIMESTRALES OFERTADOS EN MAYO 2023 - QUARTERLY PRODUCTS OFFERED IN MAY 2023</t>
  </si>
  <si>
    <t>CAPACIDAD DE PRODUCTOS MENSUALES JUNIO 2023 - MONTHLY PRODUCTS CAPACITY OFFERED IN JUNE 2023</t>
  </si>
  <si>
    <t>Junio - June 2023</t>
  </si>
  <si>
    <t>CAPACIDAD DE PRODUCTOS ANUALES OFERTADOS EN JULIO 2023 - YEARLY PRODUCTS CAPACITY OFFERED IN JULY 2023</t>
  </si>
  <si>
    <t>* For the gas year product 2023-2024, the capacity offered is calculated on the basis of the reserves established by the CAM NC considering the technical capacity of the interconnection (225 GWh/d) as both bundled and unbundled capacity is offered for that period. For the rest of the years, the offered capacity is calculated considering a technical capacity equal to the common technical capacity (165 GWh/d) of the interconnection on both sides of the border, as only bundled capacity is offered.</t>
  </si>
  <si>
    <t>Año-Year 2037 *</t>
  </si>
  <si>
    <t>CAPACIDAD DE PRODUCTOS MENSUALES JULIO 2023 - MONTHLY PRODUCTS CAPACITY OFFERED IN JULY 2023</t>
  </si>
  <si>
    <t>Julio - July 2023</t>
  </si>
  <si>
    <t>CAPACIDAD DE PRODUCTOS MENSUALES AGOSTO 2023 - MONTHLY PRODUCTS CAPACITY OFFERED IN AUGUST 2023</t>
  </si>
  <si>
    <t>Agosto - August 2023</t>
  </si>
  <si>
    <t>CAPACIDAD DE PRODUCTOS TRIMESTRALES OFERTADOS EN JULIO 2023 - QUARTERLY PRODUCTS OFFERED IN JULY 2023</t>
  </si>
  <si>
    <t>CAPACIDAD DE PRODUCTOS MENSUALES SEPTIEMBRE 2023 - MONTHLY PRODUCTS CAPACITY OFFERED IN SEPTEMBER 2023</t>
  </si>
  <si>
    <t>Septiembre - September 2023</t>
  </si>
  <si>
    <t>CAPACIDAD DE PRODUCTOS MENSUALES OCTUBRE 2023 - MONTHLY PRODUCTS CAPACITY OFFERED IN OCTOBER 2023</t>
  </si>
  <si>
    <t>Octubre - October 2023</t>
  </si>
  <si>
    <t>CAPACIDAD DE PRODUCTOS MENSUALES NOVIEMBRE 2023 - MONTHLY PRODUCTS CAPACITY OFFERED IN NOVEMBER 2023</t>
  </si>
  <si>
    <t>Noviembre - November 2023</t>
  </si>
  <si>
    <t>CAPACIDAD DE PRODUCTOS TRIMESTRALES OFERTADOS EN NOVIEMBRE 2023 - QUARTERLY PRODUCTS OFFERED IN NOVEMBER 2023</t>
  </si>
  <si>
    <t>CAPACIDAD DE PRODUCTOS MENSUALES DICIEMBRE 2023 - MONTHLY PRODUCTS CAPACITY OFFERED IN DECEMBER 2023</t>
  </si>
  <si>
    <t>DICIEMBRE - DECEMBER 2023</t>
  </si>
  <si>
    <t>CAPACIDAD DE PRODUCTOS MENSUALES ENERO 2024 - MONTHLY PRODUCTS CAPACITY OFFERED IN JANUARY 2024</t>
  </si>
  <si>
    <t>ENERO-JANUARY 2024</t>
  </si>
  <si>
    <t>CAPACIDAD DE PRODUCTOS MENSUALES FEBRERO 2024 - MONTHLY PRODUCTS CAPACITY OFFERED IN FEBRUARY 2024</t>
  </si>
  <si>
    <t>Febrero - February 2024</t>
  </si>
  <si>
    <t>CAPACIDAD DE PRODUCTOS TRIMESTRALES OFERTADOS EN FEBRERO 2024 - QUARTERLY PRODUCTS OFFERED IN FEBRUARY 2024</t>
  </si>
  <si>
    <t>Tarifa Regulada a Subir por Enagás  2024 - Enagas Regulated Tariff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</si>
</sst>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\ _€_-;\-* #,##0.00\ _€_-;_-* &quot;-&quot;??\ _€_-;_-@_-"/>
    <numFmt numFmtId="164" formatCode="0.0"/>
    <numFmt numFmtId="165" formatCode="_-* #,##0\ _€_-;\-* #,##0\ _€_-;_-* &quot;-&quot;??\ _€_-;_-@_-"/>
    <numFmt numFmtId="166" formatCode="_-* #,##0.000\ _€_-;\-* #,##0.000\ _€_-;_-* &quot;-&quot;??\ _€_-;_-@_-"/>
    <numFmt numFmtId="167" formatCode="_-* #,##0.0000\ _€_-;\-* #,##0.0000\ _€_-;_-* &quot;-&quot;??\ _€_-;_-@_-"/>
    <numFmt numFmtId="168" formatCode="_-* #,##0.00000\ _€_-;\-* #,##0.00000\ _€_-;_-* &quot;-&quot;??\ _€_-;_-@_-"/>
    <numFmt numFmtId="169" formatCode="0.0000%"/>
    <numFmt numFmtId="170" formatCode="[$-809]dd\ mmmm\ yyyy;@"/>
    <numFmt numFmtId="171" formatCode="_-* #,##0.0000\ _€_-;\-* #,##0.0000\ _€_-;_-* &quot;-&quot;???\ _€_-;_-@_-"/>
    <numFmt numFmtId="172" formatCode="_-* #,##0.0000\ _€_-;\-* #,##0.0000\ _€_-;_-* &quot;-&quot;????\ _€_-;_-@_-"/>
    <numFmt numFmtId="173" formatCode="#,##0.0000_ ;\-#,##0.0000\ "/>
    <numFmt numFmtId="174" formatCode="#,##0_ ;\-#,##0\ "/>
  </numFmts>
  <fonts count="25">
    <font>
      <sz val="11"/>
      <color theme="1"/>
      <name val="Calibri"/>
      <family val="2"/>
      <scheme val="minor"/>
    </font>
    <font>
      <b/>
      <sz val="11"/>
      <color rgb="FF007AAE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Verdana"/>
      <family val="2"/>
    </font>
    <font>
      <sz val="11"/>
      <name val="Verdana"/>
      <family val="2"/>
    </font>
    <font>
      <sz val="11"/>
      <name val="Calibri"/>
      <family val="2"/>
      <scheme val="minor"/>
    </font>
    <font>
      <b/>
      <sz val="11"/>
      <name val="Verdana"/>
      <family val="2"/>
    </font>
    <font>
      <b/>
      <sz val="16"/>
      <color rgb="FF007AAE"/>
      <name val="Verdana"/>
      <family val="2"/>
    </font>
    <font>
      <b/>
      <sz val="12"/>
      <color rgb="FF007AAE"/>
      <name val="Verdana"/>
      <family val="2"/>
    </font>
    <font>
      <b/>
      <sz val="12"/>
      <color rgb="FF9CB700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8"/>
      <color theme="0"/>
      <name val="Verdana"/>
      <family val="2"/>
    </font>
    <font>
      <b/>
      <sz val="12"/>
      <color rgb="FF63666A"/>
      <name val="Verdana"/>
      <family val="2"/>
    </font>
    <font>
      <b/>
      <sz val="11"/>
      <color theme="0"/>
      <name val="Verdana"/>
      <family val="2"/>
    </font>
    <font>
      <sz val="11"/>
      <color theme="0"/>
      <name val="Verdana"/>
      <family val="2"/>
    </font>
    <font>
      <sz val="11"/>
      <color rgb="FF63666A"/>
      <name val="Verdana"/>
      <family val="2"/>
    </font>
    <font>
      <b/>
      <sz val="11"/>
      <color rgb="FF63666A"/>
      <name val="Verdana"/>
      <family val="2"/>
    </font>
    <font>
      <b/>
      <sz val="12"/>
      <color theme="0"/>
      <name val="Verdana"/>
      <family val="2"/>
    </font>
    <font>
      <sz val="11"/>
      <color rgb="FF9CB700"/>
      <name val="Verdana"/>
      <family val="2"/>
    </font>
    <font>
      <sz val="11"/>
      <color rgb="FF000000"/>
      <name val="Inherit"/>
    </font>
    <font>
      <sz val="11"/>
      <color rgb="FF007AAE"/>
      <name val="Verdana"/>
      <family val="2"/>
    </font>
    <font>
      <b/>
      <sz val="18"/>
      <color rgb="FF007AAE"/>
      <name val="Verdana"/>
      <family val="2"/>
    </font>
    <font>
      <i/>
      <sz val="11"/>
      <color rgb="FF007AAE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007AAE"/>
        <bgColor indexed="64"/>
      </patternFill>
    </fill>
    <fill>
      <patternFill patternType="solid">
        <fgColor rgb="FF63666A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rgb="FF007AAE"/>
      </left>
      <right style="thick">
        <color rgb="FF007AAE"/>
      </right>
      <top style="thick">
        <color rgb="FF007AAE"/>
      </top>
      <bottom style="thick">
        <color rgb="FF007AAE"/>
      </bottom>
      <diagonal/>
    </border>
    <border>
      <left style="thick">
        <color rgb="FF63666A"/>
      </left>
      <right style="thick">
        <color rgb="FF007AAE"/>
      </right>
      <top style="thick">
        <color rgb="FF63666A"/>
      </top>
      <bottom style="thick">
        <color rgb="FF63666A"/>
      </bottom>
      <diagonal/>
    </border>
    <border>
      <left style="medium">
        <color rgb="FF007AAE"/>
      </left>
      <right style="medium">
        <color rgb="FF007AAE"/>
      </right>
      <top style="medium">
        <color rgb="FF007AAE"/>
      </top>
      <bottom style="medium">
        <color rgb="FF007AAE"/>
      </bottom>
      <diagonal/>
    </border>
    <border>
      <left style="medium">
        <color rgb="FF63666A"/>
      </left>
      <right style="medium">
        <color rgb="FF007AAE"/>
      </right>
      <top style="medium">
        <color rgb="FF63666A"/>
      </top>
      <bottom style="medium">
        <color rgb="FF63666A"/>
      </bottom>
      <diagonal/>
    </border>
    <border>
      <left style="thick">
        <color rgb="FF007AAE"/>
      </left>
      <right/>
      <top style="thick">
        <color rgb="FF007AAE"/>
      </top>
      <bottom style="thick">
        <color rgb="FF007AAE"/>
      </bottom>
      <diagonal/>
    </border>
    <border>
      <left/>
      <right style="thick">
        <color rgb="FF007AAE"/>
      </right>
      <top style="thick">
        <color rgb="FF007AAE"/>
      </top>
      <bottom style="thick">
        <color rgb="FF007AAE"/>
      </bottom>
      <diagonal/>
    </border>
    <border>
      <left style="thick">
        <color rgb="FF007AAE"/>
      </left>
      <right style="thick">
        <color rgb="FF9CB700"/>
      </right>
      <top style="thick">
        <color rgb="FF007AAE"/>
      </top>
      <bottom style="thick">
        <color rgb="FF007AAE"/>
      </bottom>
      <diagonal/>
    </border>
    <border>
      <left style="thick">
        <color rgb="FF9CB700"/>
      </left>
      <right style="thick">
        <color rgb="FF007AAE"/>
      </right>
      <top style="thick">
        <color rgb="FF007AAE"/>
      </top>
      <bottom style="thick">
        <color rgb="FF007AAE"/>
      </bottom>
      <diagonal/>
    </border>
    <border>
      <left style="thick">
        <color rgb="FF007AAE"/>
      </left>
      <right/>
      <top/>
      <bottom style="thick">
        <color rgb="FF007AAE"/>
      </bottom>
      <diagonal/>
    </border>
    <border>
      <left/>
      <right/>
      <top style="thick">
        <color rgb="FF007AAE"/>
      </top>
      <bottom style="thick">
        <color rgb="FF007AAE"/>
      </bottom>
      <diagonal/>
    </border>
    <border>
      <left/>
      <right/>
      <top/>
      <bottom style="thick">
        <color rgb="FF007AAE"/>
      </bottom>
      <diagonal/>
    </border>
    <border>
      <left style="thick">
        <color rgb="FF007AAE"/>
      </left>
      <right/>
      <top/>
      <bottom/>
      <diagonal/>
    </border>
    <border>
      <left/>
      <right style="thick">
        <color rgb="FF007AAE"/>
      </right>
      <top/>
      <bottom style="thick">
        <color rgb="FF007AAE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109">
    <xf numFmtId="0" fontId="0" fillId="0" borderId="0" xfId="0"/>
    <xf numFmtId="49" fontId="1" fillId="0" borderId="0" xfId="0" applyNumberFormat="1" applyFont="1" applyAlignment="1">
      <alignment horizontal="justify" vertical="center" wrapText="1"/>
    </xf>
    <xf numFmtId="49" fontId="0" fillId="0" borderId="0" xfId="0" applyNumberFormat="1" applyAlignment="1">
      <alignment horizontal="justify" vertical="center" wrapText="1"/>
    </xf>
    <xf numFmtId="49" fontId="3" fillId="0" borderId="0" xfId="1" applyNumberFormat="1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49" fontId="4" fillId="0" borderId="0" xfId="0" applyNumberFormat="1" applyFont="1" applyAlignment="1">
      <alignment horizontal="justify" vertical="center" wrapText="1"/>
    </xf>
    <xf numFmtId="49" fontId="5" fillId="0" borderId="0" xfId="0" applyNumberFormat="1" applyFont="1" applyAlignment="1">
      <alignment horizontal="justify" vertical="center" wrapText="1"/>
    </xf>
    <xf numFmtId="49" fontId="6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0" fillId="0" borderId="0" xfId="0" applyFont="1"/>
    <xf numFmtId="0" fontId="11" fillId="0" borderId="0" xfId="0" applyFont="1"/>
    <xf numFmtId="165" fontId="10" fillId="0" borderId="0" xfId="0" applyNumberFormat="1" applyFont="1"/>
    <xf numFmtId="165" fontId="0" fillId="0" borderId="0" xfId="0" applyNumberFormat="1"/>
    <xf numFmtId="49" fontId="14" fillId="0" borderId="0" xfId="0" applyNumberFormat="1" applyFont="1" applyAlignment="1">
      <alignment horizontal="left" vertical="center" wrapText="1"/>
    </xf>
    <xf numFmtId="49" fontId="15" fillId="3" borderId="2" xfId="0" applyNumberFormat="1" applyFont="1" applyFill="1" applyBorder="1" applyAlignment="1">
      <alignment horizontal="center" vertical="center" wrapText="1"/>
    </xf>
    <xf numFmtId="49" fontId="16" fillId="3" borderId="2" xfId="0" applyNumberFormat="1" applyFont="1" applyFill="1" applyBorder="1" applyAlignment="1">
      <alignment vertical="center" wrapText="1"/>
    </xf>
    <xf numFmtId="166" fontId="17" fillId="0" borderId="1" xfId="2" applyNumberFormat="1" applyFont="1" applyBorder="1" applyAlignment="1">
      <alignment vertical="center"/>
    </xf>
    <xf numFmtId="166" fontId="17" fillId="0" borderId="1" xfId="2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9" fontId="15" fillId="2" borderId="3" xfId="0" applyNumberFormat="1" applyFont="1" applyFill="1" applyBorder="1" applyAlignment="1">
      <alignment horizontal="center" vertical="center" wrapText="1"/>
    </xf>
    <xf numFmtId="49" fontId="15" fillId="3" borderId="4" xfId="0" applyNumberFormat="1" applyFont="1" applyFill="1" applyBorder="1" applyAlignment="1">
      <alignment horizontal="center" vertical="center" wrapText="1"/>
    </xf>
    <xf numFmtId="49" fontId="16" fillId="3" borderId="4" xfId="0" applyNumberFormat="1" applyFont="1" applyFill="1" applyBorder="1" applyAlignment="1">
      <alignment horizontal="center" vertical="center" wrapText="1"/>
    </xf>
    <xf numFmtId="167" fontId="17" fillId="0" borderId="1" xfId="2" applyNumberFormat="1" applyFont="1" applyBorder="1" applyAlignment="1">
      <alignment vertical="center"/>
    </xf>
    <xf numFmtId="168" fontId="17" fillId="0" borderId="1" xfId="2" applyNumberFormat="1" applyFont="1" applyBorder="1" applyAlignment="1">
      <alignment horizontal="center" vertical="center"/>
    </xf>
    <xf numFmtId="167" fontId="17" fillId="0" borderId="1" xfId="2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vertical="center" wrapText="1"/>
    </xf>
    <xf numFmtId="14" fontId="20" fillId="0" borderId="0" xfId="0" applyNumberFormat="1" applyFont="1" applyAlignment="1">
      <alignment vertical="center" wrapText="1"/>
    </xf>
    <xf numFmtId="49" fontId="16" fillId="3" borderId="2" xfId="0" applyNumberFormat="1" applyFont="1" applyFill="1" applyBorder="1" applyAlignment="1">
      <alignment vertical="center"/>
    </xf>
    <xf numFmtId="49" fontId="15" fillId="3" borderId="2" xfId="0" applyNumberFormat="1" applyFont="1" applyFill="1" applyBorder="1" applyAlignment="1">
      <alignment horizontal="center" vertical="center"/>
    </xf>
    <xf numFmtId="166" fontId="17" fillId="0" borderId="0" xfId="2" applyNumberFormat="1" applyFont="1" applyFill="1" applyBorder="1" applyAlignment="1">
      <alignment vertical="center"/>
    </xf>
    <xf numFmtId="167" fontId="17" fillId="0" borderId="0" xfId="2" applyNumberFormat="1" applyFont="1" applyFill="1" applyBorder="1" applyAlignment="1">
      <alignment horizontal="center" vertical="center"/>
    </xf>
    <xf numFmtId="166" fontId="17" fillId="0" borderId="0" xfId="2" applyNumberFormat="1" applyFont="1" applyFill="1" applyBorder="1" applyAlignment="1">
      <alignment horizontal="center" vertical="center"/>
    </xf>
    <xf numFmtId="167" fontId="17" fillId="0" borderId="0" xfId="2" applyNumberFormat="1" applyFont="1" applyFill="1" applyBorder="1" applyAlignment="1">
      <alignment vertical="center"/>
    </xf>
    <xf numFmtId="3" fontId="21" fillId="0" borderId="0" xfId="0" applyNumberFormat="1" applyFont="1"/>
    <xf numFmtId="3" fontId="10" fillId="0" borderId="0" xfId="0" applyNumberFormat="1" applyFont="1"/>
    <xf numFmtId="165" fontId="17" fillId="0" borderId="0" xfId="2" applyNumberFormat="1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 wrapText="1"/>
    </xf>
    <xf numFmtId="49" fontId="22" fillId="0" borderId="0" xfId="0" applyNumberFormat="1" applyFont="1" applyAlignment="1">
      <alignment vertical="center" wrapText="1"/>
    </xf>
    <xf numFmtId="49" fontId="16" fillId="0" borderId="0" xfId="0" applyNumberFormat="1" applyFont="1" applyAlignment="1">
      <alignment vertical="center" wrapText="1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49" fontId="15" fillId="0" borderId="0" xfId="0" applyNumberFormat="1" applyFont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9" fontId="18" fillId="0" borderId="0" xfId="3" applyFont="1" applyFill="1" applyBorder="1" applyAlignment="1">
      <alignment horizontal="center" vertical="center"/>
    </xf>
    <xf numFmtId="170" fontId="17" fillId="0" borderId="3" xfId="0" applyNumberFormat="1" applyFont="1" applyBorder="1" applyAlignment="1">
      <alignment horizontal="center" vertical="center"/>
    </xf>
    <xf numFmtId="165" fontId="18" fillId="0" borderId="1" xfId="2" applyNumberFormat="1" applyFont="1" applyBorder="1" applyAlignment="1">
      <alignment horizontal="center" vertical="center"/>
    </xf>
    <xf numFmtId="165" fontId="17" fillId="0" borderId="5" xfId="2" applyNumberFormat="1" applyFont="1" applyBorder="1" applyAlignment="1">
      <alignment vertical="center"/>
    </xf>
    <xf numFmtId="171" fontId="10" fillId="0" borderId="0" xfId="0" applyNumberFormat="1" applyFont="1"/>
    <xf numFmtId="165" fontId="22" fillId="0" borderId="0" xfId="2" applyNumberFormat="1" applyFont="1" applyBorder="1" applyAlignment="1">
      <alignment horizontal="center" vertical="center"/>
    </xf>
    <xf numFmtId="49" fontId="14" fillId="4" borderId="0" xfId="0" applyNumberFormat="1" applyFont="1" applyFill="1" applyAlignment="1">
      <alignment horizontal="left" vertical="center" wrapText="1"/>
    </xf>
    <xf numFmtId="172" fontId="10" fillId="0" borderId="0" xfId="0" applyNumberFormat="1" applyFont="1"/>
    <xf numFmtId="166" fontId="17" fillId="0" borderId="1" xfId="2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left" vertical="center"/>
    </xf>
    <xf numFmtId="165" fontId="11" fillId="0" borderId="0" xfId="0" applyNumberFormat="1" applyFont="1"/>
    <xf numFmtId="173" fontId="17" fillId="0" borderId="1" xfId="2" applyNumberFormat="1" applyFont="1" applyBorder="1" applyAlignment="1">
      <alignment horizontal="center" vertical="center"/>
    </xf>
    <xf numFmtId="165" fontId="17" fillId="0" borderId="1" xfId="2" applyNumberFormat="1" applyFont="1" applyBorder="1" applyAlignment="1">
      <alignment horizontal="center" vertical="center"/>
    </xf>
    <xf numFmtId="9" fontId="18" fillId="0" borderId="1" xfId="3" applyFont="1" applyBorder="1" applyAlignment="1">
      <alignment horizontal="center" vertical="center"/>
    </xf>
    <xf numFmtId="165" fontId="17" fillId="0" borderId="5" xfId="2" applyNumberFormat="1" applyFont="1" applyBorder="1" applyAlignment="1">
      <alignment vertical="center" wrapText="1"/>
    </xf>
    <xf numFmtId="167" fontId="17" fillId="0" borderId="1" xfId="2" applyNumberFormat="1" applyFont="1" applyFill="1" applyBorder="1" applyAlignment="1">
      <alignment vertical="center"/>
    </xf>
    <xf numFmtId="167" fontId="17" fillId="0" borderId="1" xfId="2" applyNumberFormat="1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9" fontId="18" fillId="0" borderId="5" xfId="3" applyFont="1" applyBorder="1" applyAlignment="1">
      <alignment horizontal="center" vertical="center"/>
    </xf>
    <xf numFmtId="9" fontId="18" fillId="0" borderId="6" xfId="3" applyFont="1" applyBorder="1" applyAlignment="1">
      <alignment horizontal="center" vertical="center"/>
    </xf>
    <xf numFmtId="165" fontId="17" fillId="0" borderId="5" xfId="2" applyNumberFormat="1" applyFont="1" applyBorder="1" applyAlignment="1">
      <alignment horizontal="center" vertical="center"/>
    </xf>
    <xf numFmtId="165" fontId="17" fillId="0" borderId="6" xfId="2" applyNumberFormat="1" applyFont="1" applyBorder="1" applyAlignment="1">
      <alignment horizontal="center" vertical="center"/>
    </xf>
    <xf numFmtId="49" fontId="16" fillId="2" borderId="5" xfId="0" applyNumberFormat="1" applyFont="1" applyFill="1" applyBorder="1" applyAlignment="1">
      <alignment horizontal="center" vertical="center"/>
    </xf>
    <xf numFmtId="49" fontId="16" fillId="2" borderId="6" xfId="0" applyNumberFormat="1" applyFont="1" applyFill="1" applyBorder="1" applyAlignment="1">
      <alignment horizontal="center" vertical="center"/>
    </xf>
    <xf numFmtId="49" fontId="15" fillId="2" borderId="5" xfId="0" applyNumberFormat="1" applyFont="1" applyFill="1" applyBorder="1" applyAlignment="1">
      <alignment horizontal="center" vertical="center"/>
    </xf>
    <xf numFmtId="49" fontId="15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49" fontId="15" fillId="2" borderId="6" xfId="0" applyNumberFormat="1" applyFont="1" applyFill="1" applyBorder="1" applyAlignment="1">
      <alignment horizontal="center" vertical="center"/>
    </xf>
    <xf numFmtId="49" fontId="16" fillId="2" borderId="5" xfId="0" applyNumberFormat="1" applyFont="1" applyFill="1" applyBorder="1" applyAlignment="1">
      <alignment horizontal="center" vertical="center" wrapText="1"/>
    </xf>
    <xf numFmtId="49" fontId="16" fillId="2" borderId="6" xfId="0" applyNumberFormat="1" applyFont="1" applyFill="1" applyBorder="1" applyAlignment="1">
      <alignment horizontal="center" vertical="center" wrapText="1"/>
    </xf>
    <xf numFmtId="165" fontId="17" fillId="0" borderId="5" xfId="2" applyNumberFormat="1" applyFont="1" applyFill="1" applyBorder="1" applyAlignment="1">
      <alignment horizontal="center" vertical="center"/>
    </xf>
    <xf numFmtId="165" fontId="17" fillId="0" borderId="6" xfId="2" applyNumberFormat="1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49" fontId="23" fillId="0" borderId="0" xfId="0" applyNumberFormat="1" applyFont="1" applyAlignment="1">
      <alignment horizontal="center" vertical="center" wrapText="1"/>
    </xf>
    <xf numFmtId="165" fontId="17" fillId="0" borderId="0" xfId="2" applyNumberFormat="1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 wrapText="1"/>
    </xf>
    <xf numFmtId="9" fontId="18" fillId="0" borderId="0" xfId="3" applyFont="1" applyFill="1" applyBorder="1" applyAlignment="1">
      <alignment horizontal="center" vertical="center"/>
    </xf>
    <xf numFmtId="169" fontId="18" fillId="0" borderId="0" xfId="3" applyNumberFormat="1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 wrapText="1"/>
    </xf>
    <xf numFmtId="165" fontId="17" fillId="0" borderId="0" xfId="2" applyNumberFormat="1" applyFont="1" applyBorder="1" applyAlignment="1">
      <alignment horizontal="center" vertical="center" wrapText="1"/>
    </xf>
    <xf numFmtId="165" fontId="17" fillId="0" borderId="7" xfId="2" applyNumberFormat="1" applyFont="1" applyFill="1" applyBorder="1" applyAlignment="1">
      <alignment horizontal="center" vertical="center"/>
    </xf>
    <xf numFmtId="165" fontId="17" fillId="0" borderId="8" xfId="2" applyNumberFormat="1" applyFont="1" applyFill="1" applyBorder="1" applyAlignment="1">
      <alignment horizontal="center" vertical="center"/>
    </xf>
    <xf numFmtId="0" fontId="0" fillId="0" borderId="0" xfId="0" applyAlignment="1"/>
    <xf numFmtId="49" fontId="15" fillId="2" borderId="1" xfId="0" applyNumberFormat="1" applyFont="1" applyFill="1" applyBorder="1" applyAlignment="1">
      <alignment horizontal="center" vertical="center" wrapText="1"/>
    </xf>
    <xf numFmtId="165" fontId="17" fillId="0" borderId="1" xfId="2" applyNumberFormat="1" applyFont="1" applyBorder="1" applyAlignment="1">
      <alignment horizontal="center" vertical="center"/>
    </xf>
    <xf numFmtId="49" fontId="15" fillId="2" borderId="11" xfId="0" applyNumberFormat="1" applyFont="1" applyFill="1" applyBorder="1" applyAlignment="1">
      <alignment horizontal="center" vertical="center" wrapText="1"/>
    </xf>
    <xf numFmtId="49" fontId="15" fillId="2" borderId="13" xfId="0" applyNumberFormat="1" applyFont="1" applyFill="1" applyBorder="1" applyAlignment="1">
      <alignment horizontal="center" vertical="center" wrapText="1"/>
    </xf>
    <xf numFmtId="165" fontId="17" fillId="0" borderId="5" xfId="2" applyNumberFormat="1" applyFont="1" applyFill="1" applyBorder="1" applyAlignment="1">
      <alignment horizontal="center" vertical="center" wrapText="1"/>
    </xf>
    <xf numFmtId="165" fontId="17" fillId="0" borderId="7" xfId="2" applyNumberFormat="1" applyFont="1" applyFill="1" applyBorder="1" applyAlignment="1">
      <alignment horizontal="center" vertical="center" wrapText="1"/>
    </xf>
    <xf numFmtId="49" fontId="15" fillId="2" borderId="5" xfId="0" applyNumberFormat="1" applyFont="1" applyFill="1" applyBorder="1" applyAlignment="1">
      <alignment horizontal="center" vertical="center" wrapText="1"/>
    </xf>
    <xf numFmtId="49" fontId="15" fillId="2" borderId="10" xfId="0" applyNumberFormat="1" applyFont="1" applyFill="1" applyBorder="1" applyAlignment="1">
      <alignment horizontal="center" vertical="center" wrapText="1"/>
    </xf>
    <xf numFmtId="49" fontId="15" fillId="2" borderId="6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165" fontId="17" fillId="0" borderId="7" xfId="2" applyNumberFormat="1" applyFont="1" applyFill="1" applyBorder="1" applyAlignment="1">
      <alignment horizontal="right" vertical="center"/>
    </xf>
    <xf numFmtId="165" fontId="17" fillId="0" borderId="8" xfId="2" applyNumberFormat="1" applyFont="1" applyFill="1" applyBorder="1" applyAlignment="1">
      <alignment horizontal="right" vertical="center"/>
    </xf>
    <xf numFmtId="165" fontId="17" fillId="0" borderId="5" xfId="4" applyNumberFormat="1" applyFont="1" applyFill="1" applyBorder="1" applyAlignment="1">
      <alignment horizontal="center" vertical="center"/>
    </xf>
    <xf numFmtId="165" fontId="17" fillId="0" borderId="6" xfId="4" applyNumberFormat="1" applyFont="1" applyFill="1" applyBorder="1" applyAlignment="1">
      <alignment horizontal="center" vertical="center"/>
    </xf>
    <xf numFmtId="165" fontId="17" fillId="0" borderId="1" xfId="2" applyNumberFormat="1" applyFont="1" applyBorder="1" applyAlignment="1">
      <alignment horizontal="center" vertical="center" wrapText="1"/>
    </xf>
    <xf numFmtId="174" fontId="17" fillId="0" borderId="5" xfId="2" applyNumberFormat="1" applyFont="1" applyFill="1" applyBorder="1" applyAlignment="1">
      <alignment horizontal="center" vertical="center"/>
    </xf>
    <xf numFmtId="174" fontId="17" fillId="0" borderId="6" xfId="2" applyNumberFormat="1" applyFont="1" applyFill="1" applyBorder="1" applyAlignment="1">
      <alignment horizontal="center" vertical="center"/>
    </xf>
  </cellXfs>
  <cellStyles count="5">
    <cellStyle name="Hipervínculo" xfId="1" builtinId="8"/>
    <cellStyle name="Millares" xfId="2" builtinId="3"/>
    <cellStyle name="Millares 2" xfId="4" xr:uid="{00000000-0005-0000-0000-000030000000}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63666A"/>
      <color rgb="FF007AAE"/>
      <color rgb="FF19B8FF"/>
      <color rgb="FF9CB700"/>
      <color rgb="FFB9CC0F"/>
      <color rgb="FFB5C95F"/>
      <color rgb="FFAAC878"/>
      <color rgb="FFB1DA6A"/>
      <color rgb="FFA8D7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8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152400</xdr:rowOff>
    </xdr:from>
    <xdr:to>
      <xdr:col>2</xdr:col>
      <xdr:colOff>1</xdr:colOff>
      <xdr:row>5</xdr:row>
      <xdr:rowOff>178557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52400"/>
          <a:ext cx="1352550" cy="978657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31</xdr:row>
      <xdr:rowOff>85725</xdr:rowOff>
    </xdr:from>
    <xdr:to>
      <xdr:col>6</xdr:col>
      <xdr:colOff>809625</xdr:colOff>
      <xdr:row>49</xdr:row>
      <xdr:rowOff>159202</xdr:rowOff>
    </xdr:to>
    <xdr:pic>
      <xdr:nvPicPr>
        <xdr:cNvPr id="4" name="3 Imagen" descr="portada Dossier _mod-A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3363"/>
        <a:stretch>
          <a:fillRect/>
        </a:stretch>
      </xdr:blipFill>
      <xdr:spPr bwMode="auto">
        <a:xfrm>
          <a:off x="28575" y="5991225"/>
          <a:ext cx="5695950" cy="3502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288924</xdr:colOff>
      <xdr:row>0</xdr:row>
      <xdr:rowOff>232833</xdr:rowOff>
    </xdr:from>
    <xdr:ext cx="915206" cy="666750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924" y="232833"/>
          <a:ext cx="915206" cy="666750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3" name="1 Imagen">
          <a:extLst>
            <a:ext uri="{FF2B5EF4-FFF2-40B4-BE49-F238E27FC236}">
              <a16:creationId xmlns:a16="http://schemas.microsoft.com/office/drawing/2014/main" id="{2D999F0B-F02F-476B-BFB3-BA8C416573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3" name="1 Imagen">
          <a:extLst>
            <a:ext uri="{FF2B5EF4-FFF2-40B4-BE49-F238E27FC236}">
              <a16:creationId xmlns:a16="http://schemas.microsoft.com/office/drawing/2014/main" id="{957EE7A5-418D-4B6C-A63F-179DCEEA1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288924</xdr:colOff>
      <xdr:row>0</xdr:row>
      <xdr:rowOff>232833</xdr:rowOff>
    </xdr:from>
    <xdr:ext cx="915206" cy="666750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924" y="232833"/>
          <a:ext cx="915206" cy="666750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CBE68552-8A82-4579-99DB-5F0834D0E9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3" name="1 Imagen">
          <a:extLst>
            <a:ext uri="{FF2B5EF4-FFF2-40B4-BE49-F238E27FC236}">
              <a16:creationId xmlns:a16="http://schemas.microsoft.com/office/drawing/2014/main" id="{35464133-9C9A-44B3-AB8B-232F9D75FC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07CF72E3-759E-4464-9FBA-83864443C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3" name="1 Imagen">
          <a:extLst>
            <a:ext uri="{FF2B5EF4-FFF2-40B4-BE49-F238E27FC236}">
              <a16:creationId xmlns:a16="http://schemas.microsoft.com/office/drawing/2014/main" id="{84196DC4-16BF-45E6-8321-DE380BDD6D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2B6C6A79-C447-435F-BFD6-75A8E0CFC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3" name="1 Imagen">
          <a:extLst>
            <a:ext uri="{FF2B5EF4-FFF2-40B4-BE49-F238E27FC236}">
              <a16:creationId xmlns:a16="http://schemas.microsoft.com/office/drawing/2014/main" id="{1CB963EC-27F0-4377-AACF-794FBFD46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4" name="1 Imagen">
          <a:extLst>
            <a:ext uri="{FF2B5EF4-FFF2-40B4-BE49-F238E27FC236}">
              <a16:creationId xmlns:a16="http://schemas.microsoft.com/office/drawing/2014/main" id="{B7CF9F2C-AF3A-4AB7-90BC-9B605AB52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288924</xdr:colOff>
      <xdr:row>0</xdr:row>
      <xdr:rowOff>232833</xdr:rowOff>
    </xdr:from>
    <xdr:ext cx="915206" cy="666750"/>
    <xdr:pic>
      <xdr:nvPicPr>
        <xdr:cNvPr id="2" name="1 Imagen">
          <a:extLst>
            <a:ext uri="{FF2B5EF4-FFF2-40B4-BE49-F238E27FC236}">
              <a16:creationId xmlns:a16="http://schemas.microsoft.com/office/drawing/2014/main" id="{9FE72429-673D-4A8A-A06F-18FBDECDE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924" y="232833"/>
          <a:ext cx="915206" cy="666750"/>
        </a:xfrm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8B44C8C8-E1D0-4540-AE92-BA062699D8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3" name="1 Imagen">
          <a:extLst>
            <a:ext uri="{FF2B5EF4-FFF2-40B4-BE49-F238E27FC236}">
              <a16:creationId xmlns:a16="http://schemas.microsoft.com/office/drawing/2014/main" id="{42AB9B4C-DD5D-4953-92E2-39335B638E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9107B219-D007-44B0-869C-E643F1317A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3" name="1 Imagen">
          <a:extLst>
            <a:ext uri="{FF2B5EF4-FFF2-40B4-BE49-F238E27FC236}">
              <a16:creationId xmlns:a16="http://schemas.microsoft.com/office/drawing/2014/main" id="{9614CB05-BEFF-454A-9078-C1033EA966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4" name="1 Imagen">
          <a:extLst>
            <a:ext uri="{FF2B5EF4-FFF2-40B4-BE49-F238E27FC236}">
              <a16:creationId xmlns:a16="http://schemas.microsoft.com/office/drawing/2014/main" id="{DDE336E1-63F7-453F-B33B-54BA1596B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121836</xdr:colOff>
      <xdr:row>0</xdr:row>
      <xdr:rowOff>137584</xdr:rowOff>
    </xdr:from>
    <xdr:to>
      <xdr:col>1</xdr:col>
      <xdr:colOff>398221</xdr:colOff>
      <xdr:row>2</xdr:row>
      <xdr:rowOff>56188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36" y="137584"/>
          <a:ext cx="771685" cy="594879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FA68E994-EAF0-4923-BC46-65F02D8E5D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3" name="1 Imagen">
          <a:extLst>
            <a:ext uri="{FF2B5EF4-FFF2-40B4-BE49-F238E27FC236}">
              <a16:creationId xmlns:a16="http://schemas.microsoft.com/office/drawing/2014/main" id="{CDC32930-3675-4459-ABE0-3DABCC29D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288924</xdr:colOff>
      <xdr:row>0</xdr:row>
      <xdr:rowOff>232833</xdr:rowOff>
    </xdr:from>
    <xdr:ext cx="915206" cy="666750"/>
    <xdr:pic>
      <xdr:nvPicPr>
        <xdr:cNvPr id="2" name="1 Imagen">
          <a:extLst>
            <a:ext uri="{FF2B5EF4-FFF2-40B4-BE49-F238E27FC236}">
              <a16:creationId xmlns:a16="http://schemas.microsoft.com/office/drawing/2014/main" id="{DE879318-C03A-475A-B93A-1FBE19227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924" y="232833"/>
          <a:ext cx="915206" cy="666750"/>
        </a:xfrm>
        <a:prstGeom prst="rect">
          <a:avLst/>
        </a:prstGeom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113936</xdr:colOff>
      <xdr:row>0</xdr:row>
      <xdr:rowOff>171201</xdr:rowOff>
    </xdr:from>
    <xdr:ext cx="778782" cy="599112"/>
    <xdr:pic>
      <xdr:nvPicPr>
        <xdr:cNvPr id="2" name="1 Imagen">
          <a:extLst>
            <a:ext uri="{FF2B5EF4-FFF2-40B4-BE49-F238E27FC236}">
              <a16:creationId xmlns:a16="http://schemas.microsoft.com/office/drawing/2014/main" id="{69E4E836-0058-468B-8863-7B1691B9D0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936" y="171201"/>
          <a:ext cx="778782" cy="599112"/>
        </a:xfrm>
        <a:prstGeom prst="rect">
          <a:avLst/>
        </a:prstGeom>
      </xdr:spPr>
    </xdr:pic>
    <xdr:clientData/>
  </xdr:oneCellAnchor>
  <xdr:oneCellAnchor>
    <xdr:from>
      <xdr:col>0</xdr:col>
      <xdr:colOff>113936</xdr:colOff>
      <xdr:row>0</xdr:row>
      <xdr:rowOff>171201</xdr:rowOff>
    </xdr:from>
    <xdr:ext cx="778782" cy="599112"/>
    <xdr:pic>
      <xdr:nvPicPr>
        <xdr:cNvPr id="3" name="1 Imagen">
          <a:extLst>
            <a:ext uri="{FF2B5EF4-FFF2-40B4-BE49-F238E27FC236}">
              <a16:creationId xmlns:a16="http://schemas.microsoft.com/office/drawing/2014/main" id="{3C17E4B3-FE53-447E-9545-785B7B32A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936" y="171201"/>
          <a:ext cx="778782" cy="599112"/>
        </a:xfrm>
        <a:prstGeom prst="rect">
          <a:avLst/>
        </a:prstGeom>
      </xdr:spPr>
    </xdr:pic>
    <xdr:clientData/>
  </xdr:oneCellAnchor>
  <xdr:oneCellAnchor>
    <xdr:from>
      <xdr:col>0</xdr:col>
      <xdr:colOff>113936</xdr:colOff>
      <xdr:row>0</xdr:row>
      <xdr:rowOff>171201</xdr:rowOff>
    </xdr:from>
    <xdr:ext cx="778782" cy="599112"/>
    <xdr:pic>
      <xdr:nvPicPr>
        <xdr:cNvPr id="4" name="1 Imagen">
          <a:extLst>
            <a:ext uri="{FF2B5EF4-FFF2-40B4-BE49-F238E27FC236}">
              <a16:creationId xmlns:a16="http://schemas.microsoft.com/office/drawing/2014/main" id="{FED027C9-CD6B-4F78-9331-759D01CE8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936" y="171201"/>
          <a:ext cx="778782" cy="599112"/>
        </a:xfrm>
        <a:prstGeom prst="rect">
          <a:avLst/>
        </a:prstGeom>
      </xdr:spPr>
    </xdr:pic>
    <xdr:clientData/>
  </xdr:oneCellAnchor>
  <xdr:oneCellAnchor>
    <xdr:from>
      <xdr:col>0</xdr:col>
      <xdr:colOff>113936</xdr:colOff>
      <xdr:row>0</xdr:row>
      <xdr:rowOff>171201</xdr:rowOff>
    </xdr:from>
    <xdr:ext cx="778782" cy="599112"/>
    <xdr:pic>
      <xdr:nvPicPr>
        <xdr:cNvPr id="5" name="1 Imagen">
          <a:extLst>
            <a:ext uri="{FF2B5EF4-FFF2-40B4-BE49-F238E27FC236}">
              <a16:creationId xmlns:a16="http://schemas.microsoft.com/office/drawing/2014/main" id="{10AFF83D-B652-4672-8982-42CE49FAE2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936" y="171201"/>
          <a:ext cx="778782" cy="599112"/>
        </a:xfrm>
        <a:prstGeom prst="rect">
          <a:avLst/>
        </a:prstGeom>
      </xdr:spPr>
    </xdr:pic>
    <xdr:clientData/>
  </xdr:oneCellAnchor>
  <xdr:oneCellAnchor>
    <xdr:from>
      <xdr:col>0</xdr:col>
      <xdr:colOff>113936</xdr:colOff>
      <xdr:row>0</xdr:row>
      <xdr:rowOff>171201</xdr:rowOff>
    </xdr:from>
    <xdr:ext cx="778782" cy="599112"/>
    <xdr:pic>
      <xdr:nvPicPr>
        <xdr:cNvPr id="7" name="1 Imagen">
          <a:extLst>
            <a:ext uri="{FF2B5EF4-FFF2-40B4-BE49-F238E27FC236}">
              <a16:creationId xmlns:a16="http://schemas.microsoft.com/office/drawing/2014/main" id="{B1A44ACF-3176-468C-9638-55E7277F9F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936" y="171201"/>
          <a:ext cx="778782" cy="599112"/>
        </a:xfrm>
        <a:prstGeom prst="rect">
          <a:avLst/>
        </a:prstGeom>
      </xdr:spPr>
    </xdr:pic>
    <xdr:clientData/>
  </xdr:oneCellAnchor>
  <xdr:oneCellAnchor>
    <xdr:from>
      <xdr:col>0</xdr:col>
      <xdr:colOff>113936</xdr:colOff>
      <xdr:row>0</xdr:row>
      <xdr:rowOff>171201</xdr:rowOff>
    </xdr:from>
    <xdr:ext cx="778782" cy="599112"/>
    <xdr:pic>
      <xdr:nvPicPr>
        <xdr:cNvPr id="8" name="1 Imagen">
          <a:extLst>
            <a:ext uri="{FF2B5EF4-FFF2-40B4-BE49-F238E27FC236}">
              <a16:creationId xmlns:a16="http://schemas.microsoft.com/office/drawing/2014/main" id="{EED4195C-9215-4991-AD5E-4995FED403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936" y="171201"/>
          <a:ext cx="778782" cy="599112"/>
        </a:xfrm>
        <a:prstGeom prst="rect">
          <a:avLst/>
        </a:prstGeom>
      </xdr:spPr>
    </xdr:pic>
    <xdr:clientData/>
  </xdr:oneCellAnchor>
  <xdr:oneCellAnchor>
    <xdr:from>
      <xdr:col>0</xdr:col>
      <xdr:colOff>113936</xdr:colOff>
      <xdr:row>0</xdr:row>
      <xdr:rowOff>171201</xdr:rowOff>
    </xdr:from>
    <xdr:ext cx="778782" cy="599112"/>
    <xdr:pic>
      <xdr:nvPicPr>
        <xdr:cNvPr id="9" name="1 Imagen">
          <a:extLst>
            <a:ext uri="{FF2B5EF4-FFF2-40B4-BE49-F238E27FC236}">
              <a16:creationId xmlns:a16="http://schemas.microsoft.com/office/drawing/2014/main" id="{D6B4CD0A-1B9C-4C99-88C6-0D77CF1D6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936" y="171201"/>
          <a:ext cx="778782" cy="599112"/>
        </a:xfrm>
        <a:prstGeom prst="rect">
          <a:avLst/>
        </a:prstGeom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202F5C43-8B80-43CD-9371-47D3DD27A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3" name="1 Imagen">
          <a:extLst>
            <a:ext uri="{FF2B5EF4-FFF2-40B4-BE49-F238E27FC236}">
              <a16:creationId xmlns:a16="http://schemas.microsoft.com/office/drawing/2014/main" id="{A6FF0094-17C2-42F7-A738-1FC9E6EBC2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4" name="1 Imagen">
          <a:extLst>
            <a:ext uri="{FF2B5EF4-FFF2-40B4-BE49-F238E27FC236}">
              <a16:creationId xmlns:a16="http://schemas.microsoft.com/office/drawing/2014/main" id="{DB6AAFD1-CC5E-4ACD-863F-884724131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6F146609-B93D-4CBC-AA22-600F98844E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3" name="1 Imagen">
          <a:extLst>
            <a:ext uri="{FF2B5EF4-FFF2-40B4-BE49-F238E27FC236}">
              <a16:creationId xmlns:a16="http://schemas.microsoft.com/office/drawing/2014/main" id="{FE5366A1-50F9-48DD-B883-D65B4C888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A2089272-E276-4290-8AE6-532553076A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3" name="1 Imagen">
          <a:extLst>
            <a:ext uri="{FF2B5EF4-FFF2-40B4-BE49-F238E27FC236}">
              <a16:creationId xmlns:a16="http://schemas.microsoft.com/office/drawing/2014/main" id="{3CEF17C8-3B5D-4B6B-A35E-60AC9A80C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4" name="1 Imagen">
          <a:extLst>
            <a:ext uri="{FF2B5EF4-FFF2-40B4-BE49-F238E27FC236}">
              <a16:creationId xmlns:a16="http://schemas.microsoft.com/office/drawing/2014/main" id="{45F31B93-59D7-4C2E-BE43-CB5B5D359D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288924</xdr:colOff>
      <xdr:row>0</xdr:row>
      <xdr:rowOff>232833</xdr:rowOff>
    </xdr:from>
    <xdr:ext cx="915206" cy="666750"/>
    <xdr:pic>
      <xdr:nvPicPr>
        <xdr:cNvPr id="2" name="1 Imagen">
          <a:extLst>
            <a:ext uri="{FF2B5EF4-FFF2-40B4-BE49-F238E27FC236}">
              <a16:creationId xmlns:a16="http://schemas.microsoft.com/office/drawing/2014/main" id="{30654B89-0478-452E-8FE7-EBBC4ADB9A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924" y="232833"/>
          <a:ext cx="915206" cy="666750"/>
        </a:xfrm>
        <a:prstGeom prst="rect">
          <a:avLst/>
        </a:prstGeom>
      </xdr:spPr>
    </xdr:pic>
    <xdr:clientData/>
  </xdr:oneCellAnchor>
  <xdr:oneCellAnchor>
    <xdr:from>
      <xdr:col>0</xdr:col>
      <xdr:colOff>288924</xdr:colOff>
      <xdr:row>0</xdr:row>
      <xdr:rowOff>232833</xdr:rowOff>
    </xdr:from>
    <xdr:ext cx="915206" cy="666750"/>
    <xdr:pic>
      <xdr:nvPicPr>
        <xdr:cNvPr id="3" name="1 Imagen">
          <a:extLst>
            <a:ext uri="{FF2B5EF4-FFF2-40B4-BE49-F238E27FC236}">
              <a16:creationId xmlns:a16="http://schemas.microsoft.com/office/drawing/2014/main" id="{E7998B7D-974B-4B86-B2EC-CA041F84E0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924" y="232833"/>
          <a:ext cx="915206" cy="666750"/>
        </a:xfrm>
        <a:prstGeom prst="rect">
          <a:avLst/>
        </a:prstGeom>
      </xdr:spPr>
    </xdr:pic>
    <xdr:clientData/>
  </xdr:oneCellAnchor>
  <xdr:oneCellAnchor>
    <xdr:from>
      <xdr:col>0</xdr:col>
      <xdr:colOff>288924</xdr:colOff>
      <xdr:row>0</xdr:row>
      <xdr:rowOff>232833</xdr:rowOff>
    </xdr:from>
    <xdr:ext cx="915206" cy="666750"/>
    <xdr:pic>
      <xdr:nvPicPr>
        <xdr:cNvPr id="4" name="1 Imagen">
          <a:extLst>
            <a:ext uri="{FF2B5EF4-FFF2-40B4-BE49-F238E27FC236}">
              <a16:creationId xmlns:a16="http://schemas.microsoft.com/office/drawing/2014/main" id="{0DF8E5B8-3B27-485D-B180-5E1CD61810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924" y="232833"/>
          <a:ext cx="915206" cy="666750"/>
        </a:xfrm>
        <a:prstGeom prst="rect">
          <a:avLst/>
        </a:prstGeom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092775EF-29E8-4BD9-B459-BC527C566F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3" name="1 Imagen">
          <a:extLst>
            <a:ext uri="{FF2B5EF4-FFF2-40B4-BE49-F238E27FC236}">
              <a16:creationId xmlns:a16="http://schemas.microsoft.com/office/drawing/2014/main" id="{A83E5BBE-6DC4-4414-9622-5500600649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4" name="1 Imagen">
          <a:extLst>
            <a:ext uri="{FF2B5EF4-FFF2-40B4-BE49-F238E27FC236}">
              <a16:creationId xmlns:a16="http://schemas.microsoft.com/office/drawing/2014/main" id="{603A2F01-D4E4-4B63-B113-86F5167F96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5" name="1 Imagen">
          <a:extLst>
            <a:ext uri="{FF2B5EF4-FFF2-40B4-BE49-F238E27FC236}">
              <a16:creationId xmlns:a16="http://schemas.microsoft.com/office/drawing/2014/main" id="{33EEE995-4D3D-489A-A35D-863493FD0D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977A4AB4-D813-47D0-90EF-F39C7D5B75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3" name="1 Imagen">
          <a:extLst>
            <a:ext uri="{FF2B5EF4-FFF2-40B4-BE49-F238E27FC236}">
              <a16:creationId xmlns:a16="http://schemas.microsoft.com/office/drawing/2014/main" id="{E0122162-4814-4479-8726-2D1F3972DB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40CC7C87-E181-4266-8394-D75D2EF5E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3" name="1 Imagen">
          <a:extLst>
            <a:ext uri="{FF2B5EF4-FFF2-40B4-BE49-F238E27FC236}">
              <a16:creationId xmlns:a16="http://schemas.microsoft.com/office/drawing/2014/main" id="{C725CB91-C31D-4623-A6AE-4DA644663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323850</xdr:colOff>
      <xdr:row>0</xdr:row>
      <xdr:rowOff>180975</xdr:rowOff>
    </xdr:from>
    <xdr:ext cx="778782" cy="570537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180975"/>
          <a:ext cx="778782" cy="570537"/>
        </a:xfrm>
        <a:prstGeom prst="rect">
          <a:avLst/>
        </a:prstGeom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288924</xdr:colOff>
      <xdr:row>0</xdr:row>
      <xdr:rowOff>232833</xdr:rowOff>
    </xdr:from>
    <xdr:ext cx="915206" cy="666750"/>
    <xdr:pic>
      <xdr:nvPicPr>
        <xdr:cNvPr id="2" name="1 Imagen">
          <a:extLst>
            <a:ext uri="{FF2B5EF4-FFF2-40B4-BE49-F238E27FC236}">
              <a16:creationId xmlns:a16="http://schemas.microsoft.com/office/drawing/2014/main" id="{D7A6D704-0B4F-455F-A82C-07F32A0E7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924" y="232833"/>
          <a:ext cx="915206" cy="666750"/>
        </a:xfrm>
        <a:prstGeom prst="rect">
          <a:avLst/>
        </a:prstGeom>
      </xdr:spPr>
    </xdr:pic>
    <xdr:clientData/>
  </xdr:oneCellAnchor>
  <xdr:oneCellAnchor>
    <xdr:from>
      <xdr:col>0</xdr:col>
      <xdr:colOff>288924</xdr:colOff>
      <xdr:row>0</xdr:row>
      <xdr:rowOff>232833</xdr:rowOff>
    </xdr:from>
    <xdr:ext cx="915206" cy="666750"/>
    <xdr:pic>
      <xdr:nvPicPr>
        <xdr:cNvPr id="3" name="1 Imagen">
          <a:extLst>
            <a:ext uri="{FF2B5EF4-FFF2-40B4-BE49-F238E27FC236}">
              <a16:creationId xmlns:a16="http://schemas.microsoft.com/office/drawing/2014/main" id="{ABBC83E4-B458-472F-838D-55A04232F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924" y="232833"/>
          <a:ext cx="915206" cy="666750"/>
        </a:xfrm>
        <a:prstGeom prst="rect">
          <a:avLst/>
        </a:prstGeom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04BA2892-100D-42DA-A76F-A3DE6D4D53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05" y="126750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3" name="1 Imagen">
          <a:extLst>
            <a:ext uri="{FF2B5EF4-FFF2-40B4-BE49-F238E27FC236}">
              <a16:creationId xmlns:a16="http://schemas.microsoft.com/office/drawing/2014/main" id="{4CB0DA44-4088-4841-A72A-5B236A40E8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4" name="1 Imagen">
          <a:extLst>
            <a:ext uri="{FF2B5EF4-FFF2-40B4-BE49-F238E27FC236}">
              <a16:creationId xmlns:a16="http://schemas.microsoft.com/office/drawing/2014/main" id="{DC285F29-2497-4B02-8359-0ECD555BD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9A6537C0-CE5E-43D5-A949-F716D5302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E38F0E32-6F6D-44C6-8B33-8E365B661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05" y="126750"/>
          <a:ext cx="857363" cy="724149"/>
        </a:xfrm>
        <a:prstGeom prst="rect">
          <a:avLst/>
        </a:prstGeom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288924</xdr:colOff>
      <xdr:row>0</xdr:row>
      <xdr:rowOff>232833</xdr:rowOff>
    </xdr:from>
    <xdr:ext cx="915206" cy="666750"/>
    <xdr:pic>
      <xdr:nvPicPr>
        <xdr:cNvPr id="2" name="1 Imagen">
          <a:extLst>
            <a:ext uri="{FF2B5EF4-FFF2-40B4-BE49-F238E27FC236}">
              <a16:creationId xmlns:a16="http://schemas.microsoft.com/office/drawing/2014/main" id="{357BC9FA-F36F-4A89-A81B-4533568C9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924" y="236008"/>
          <a:ext cx="915206" cy="666750"/>
        </a:xfrm>
        <a:prstGeom prst="rect">
          <a:avLst/>
        </a:prstGeom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176A8AFE-A560-438E-AF99-E504C998D6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3" name="1 Imagen">
          <a:extLst>
            <a:ext uri="{FF2B5EF4-FFF2-40B4-BE49-F238E27FC236}">
              <a16:creationId xmlns:a16="http://schemas.microsoft.com/office/drawing/2014/main" id="{E4A8DD74-471D-49AD-8564-78F5AF767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209B49A1-9F98-45A1-AF97-B3A56D069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3" name="1 Imagen">
          <a:extLst>
            <a:ext uri="{FF2B5EF4-FFF2-40B4-BE49-F238E27FC236}">
              <a16:creationId xmlns:a16="http://schemas.microsoft.com/office/drawing/2014/main" id="{1BA6C4A6-24FD-4085-BD37-0BE3D8E18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D83F2F6A-F670-4D48-A475-4FDC9D429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3" name="1 Imagen">
          <a:extLst>
            <a:ext uri="{FF2B5EF4-FFF2-40B4-BE49-F238E27FC236}">
              <a16:creationId xmlns:a16="http://schemas.microsoft.com/office/drawing/2014/main" id="{8D0F70B7-C49B-47B5-BB54-DCB4EAF7A9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288924</xdr:colOff>
      <xdr:row>0</xdr:row>
      <xdr:rowOff>232833</xdr:rowOff>
    </xdr:from>
    <xdr:ext cx="915206" cy="666750"/>
    <xdr:pic>
      <xdr:nvPicPr>
        <xdr:cNvPr id="2" name="1 Imagen">
          <a:extLst>
            <a:ext uri="{FF2B5EF4-FFF2-40B4-BE49-F238E27FC236}">
              <a16:creationId xmlns:a16="http://schemas.microsoft.com/office/drawing/2014/main" id="{DDE8D7CA-6574-484D-AD8C-84C2FE272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924" y="232833"/>
          <a:ext cx="915206" cy="666750"/>
        </a:xfrm>
        <a:prstGeom prst="rect">
          <a:avLst/>
        </a:prstGeom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481EE9B5-3430-4088-8A16-320B1B04F8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35" y="125480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3" name="1 Imagen">
          <a:extLst>
            <a:ext uri="{FF2B5EF4-FFF2-40B4-BE49-F238E27FC236}">
              <a16:creationId xmlns:a16="http://schemas.microsoft.com/office/drawing/2014/main" id="{0FCA0B28-2CC2-458F-8128-B0C92ADABE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35" y="125480"/>
          <a:ext cx="857363" cy="724149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113936</xdr:colOff>
      <xdr:row>0</xdr:row>
      <xdr:rowOff>171201</xdr:rowOff>
    </xdr:from>
    <xdr:ext cx="778782" cy="599112"/>
    <xdr:pic>
      <xdr:nvPicPr>
        <xdr:cNvPr id="2" name="1 Imagen">
          <a:extLst>
            <a:ext uri="{FF2B5EF4-FFF2-40B4-BE49-F238E27FC236}">
              <a16:creationId xmlns:a16="http://schemas.microsoft.com/office/drawing/2014/main" id="{53D4414E-F361-49DF-89BF-DBDFA5A8B8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936" y="171201"/>
          <a:ext cx="778782" cy="599112"/>
        </a:xfrm>
        <a:prstGeom prst="rect">
          <a:avLst/>
        </a:prstGeom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7E0FC016-A301-4C45-B8BF-B5B1D90F3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60" y="122305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3" name="1 Imagen">
          <a:extLst>
            <a:ext uri="{FF2B5EF4-FFF2-40B4-BE49-F238E27FC236}">
              <a16:creationId xmlns:a16="http://schemas.microsoft.com/office/drawing/2014/main" id="{0C03519A-1A24-40A3-A154-8EF8C932C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60" y="122305"/>
          <a:ext cx="857363" cy="724149"/>
        </a:xfrm>
        <a:prstGeom prst="rect">
          <a:avLst/>
        </a:prstGeom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34FA6D7F-AC41-4ABE-9FC5-67F7DCDDF8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3" name="1 Imagen">
          <a:extLst>
            <a:ext uri="{FF2B5EF4-FFF2-40B4-BE49-F238E27FC236}">
              <a16:creationId xmlns:a16="http://schemas.microsoft.com/office/drawing/2014/main" id="{2E6B8D06-CB77-4B58-B30E-DB3FE265C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288924</xdr:colOff>
      <xdr:row>0</xdr:row>
      <xdr:rowOff>232833</xdr:rowOff>
    </xdr:from>
    <xdr:ext cx="915206" cy="666750"/>
    <xdr:pic>
      <xdr:nvPicPr>
        <xdr:cNvPr id="2" name="1 Imagen">
          <a:extLst>
            <a:ext uri="{FF2B5EF4-FFF2-40B4-BE49-F238E27FC236}">
              <a16:creationId xmlns:a16="http://schemas.microsoft.com/office/drawing/2014/main" id="{2F4D60AD-9E86-4613-866F-069B38862F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924" y="232833"/>
          <a:ext cx="915206" cy="666750"/>
        </a:xfrm>
        <a:prstGeom prst="rect">
          <a:avLst/>
        </a:prstGeom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39079E3F-9B85-406D-8E7A-A5EF63BD88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3" name="1 Imagen">
          <a:extLst>
            <a:ext uri="{FF2B5EF4-FFF2-40B4-BE49-F238E27FC236}">
              <a16:creationId xmlns:a16="http://schemas.microsoft.com/office/drawing/2014/main" id="{864C4370-DEF9-4D77-916C-FAA567E7C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98F49D60-BE93-4547-98CE-48FAFAA22F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3" name="1 Imagen">
          <a:extLst>
            <a:ext uri="{FF2B5EF4-FFF2-40B4-BE49-F238E27FC236}">
              <a16:creationId xmlns:a16="http://schemas.microsoft.com/office/drawing/2014/main" id="{DF892F53-4707-4B54-9A19-1792B922E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1AEA0B51-8754-4A7E-B4C0-D3DAC9ECA2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3" name="1 Imagen">
          <a:extLst>
            <a:ext uri="{FF2B5EF4-FFF2-40B4-BE49-F238E27FC236}">
              <a16:creationId xmlns:a16="http://schemas.microsoft.com/office/drawing/2014/main" id="{CC075357-DCFD-4550-A44A-75DBEDA50F65}"/>
            </a:ext>
            <a:ext uri="{147F2762-F138-4A5C-976F-8EAC2B608ADB}">
              <a16:predDERef xmlns:a16="http://schemas.microsoft.com/office/drawing/2014/main" pred="{1AEA0B51-8754-4A7E-B4C0-D3DAC9ECA2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288924</xdr:colOff>
      <xdr:row>0</xdr:row>
      <xdr:rowOff>232833</xdr:rowOff>
    </xdr:from>
    <xdr:ext cx="915206" cy="666750"/>
    <xdr:pic>
      <xdr:nvPicPr>
        <xdr:cNvPr id="2" name="1 Imagen">
          <a:extLst>
            <a:ext uri="{FF2B5EF4-FFF2-40B4-BE49-F238E27FC236}">
              <a16:creationId xmlns:a16="http://schemas.microsoft.com/office/drawing/2014/main" id="{94B877B3-40D4-49B7-A1DE-F344340035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924" y="236008"/>
          <a:ext cx="915206" cy="666750"/>
        </a:xfrm>
        <a:prstGeom prst="rect">
          <a:avLst/>
        </a:prstGeom>
      </xdr:spPr>
    </xdr:pic>
    <xdr:clientData/>
  </xdr:oneCellAnchor>
  <xdr:oneCellAnchor>
    <xdr:from>
      <xdr:col>0</xdr:col>
      <xdr:colOff>288924</xdr:colOff>
      <xdr:row>0</xdr:row>
      <xdr:rowOff>232833</xdr:rowOff>
    </xdr:from>
    <xdr:ext cx="915206" cy="666750"/>
    <xdr:pic>
      <xdr:nvPicPr>
        <xdr:cNvPr id="3" name="1 Imagen">
          <a:extLst>
            <a:ext uri="{FF2B5EF4-FFF2-40B4-BE49-F238E27FC236}">
              <a16:creationId xmlns:a16="http://schemas.microsoft.com/office/drawing/2014/main" id="{ADE01613-B496-4987-B610-EDF492476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924" y="232833"/>
          <a:ext cx="915206" cy="666750"/>
        </a:xfrm>
        <a:prstGeom prst="rect">
          <a:avLst/>
        </a:prstGeom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8AB86A65-FFCE-41FE-82FA-B3B8379132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05" y="126750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3" name="1 Imagen">
          <a:extLst>
            <a:ext uri="{FF2B5EF4-FFF2-40B4-BE49-F238E27FC236}">
              <a16:creationId xmlns:a16="http://schemas.microsoft.com/office/drawing/2014/main" id="{2CB8A5A8-E450-4993-A081-E5BC1C8398E3}"/>
            </a:ext>
            <a:ext uri="{147F2762-F138-4A5C-976F-8EAC2B608ADB}">
              <a16:predDERef xmlns:a16="http://schemas.microsoft.com/office/drawing/2014/main" pred="{5F49F43F-C302-4560-A4FC-4A89FA5E61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05" y="126750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4" name="1 Imagen">
          <a:extLst>
            <a:ext uri="{FF2B5EF4-FFF2-40B4-BE49-F238E27FC236}">
              <a16:creationId xmlns:a16="http://schemas.microsoft.com/office/drawing/2014/main" id="{ABDE04C2-FBD7-4716-8E97-5CA24404F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5" name="1 Imagen">
          <a:extLst>
            <a:ext uri="{FF2B5EF4-FFF2-40B4-BE49-F238E27FC236}">
              <a16:creationId xmlns:a16="http://schemas.microsoft.com/office/drawing/2014/main" id="{AF887DA2-1DD1-4673-979B-F9102EDEBF0D}"/>
            </a:ext>
            <a:ext uri="{147F2762-F138-4A5C-976F-8EAC2B608ADB}">
              <a16:predDERef xmlns:a16="http://schemas.microsoft.com/office/drawing/2014/main" pred="{5F49F43F-C302-4560-A4FC-4A89FA5E61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F937AB33-62B9-40D2-BC21-897091046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3" name="1 Imagen">
          <a:extLst>
            <a:ext uri="{FF2B5EF4-FFF2-40B4-BE49-F238E27FC236}">
              <a16:creationId xmlns:a16="http://schemas.microsoft.com/office/drawing/2014/main" id="{65C55B27-EE7F-4A4E-AFDE-F2197277A66A}"/>
            </a:ext>
            <a:ext uri="{147F2762-F138-4A5C-976F-8EAC2B608ADB}">
              <a16:predDERef xmlns:a16="http://schemas.microsoft.com/office/drawing/2014/main" pred="{5F49F43F-C302-4560-A4FC-4A89FA5E61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18289</xdr:colOff>
      <xdr:row>0</xdr:row>
      <xdr:rowOff>172163</xdr:rowOff>
    </xdr:from>
    <xdr:to>
      <xdr:col>1</xdr:col>
      <xdr:colOff>637381</xdr:colOff>
      <xdr:row>2</xdr:row>
      <xdr:rowOff>102218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789" y="172163"/>
          <a:ext cx="619092" cy="476155"/>
        </a:xfrm>
        <a:prstGeom prst="rect">
          <a:avLst/>
        </a:prstGeom>
      </xdr:spPr>
    </xdr:pic>
    <xdr:clientData/>
  </xdr:twoCellAnchor>
  <xdr:twoCellAnchor editAs="oneCell">
    <xdr:from>
      <xdr:col>1</xdr:col>
      <xdr:colOff>18289</xdr:colOff>
      <xdr:row>0</xdr:row>
      <xdr:rowOff>172163</xdr:rowOff>
    </xdr:from>
    <xdr:to>
      <xdr:col>1</xdr:col>
      <xdr:colOff>637381</xdr:colOff>
      <xdr:row>2</xdr:row>
      <xdr:rowOff>102218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789" y="172163"/>
          <a:ext cx="619092" cy="476155"/>
        </a:xfrm>
        <a:prstGeom prst="rect">
          <a:avLst/>
        </a:prstGeom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B8EB0FD3-DA8A-4D26-ADF5-212E70E2B8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05" y="126750"/>
          <a:ext cx="857363" cy="724149"/>
        </a:xfrm>
        <a:prstGeom prst="rect">
          <a:avLst/>
        </a:prstGeom>
      </xdr:spPr>
    </xdr:pic>
    <xdr:clientData/>
  </xdr:oneCellAnchor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3" name="1 Imagen">
          <a:extLst>
            <a:ext uri="{FF2B5EF4-FFF2-40B4-BE49-F238E27FC236}">
              <a16:creationId xmlns:a16="http://schemas.microsoft.com/office/drawing/2014/main" id="{51368495-900E-420E-8527-F06279133FAE}"/>
            </a:ext>
            <a:ext uri="{147F2762-F138-4A5C-976F-8EAC2B608ADB}">
              <a16:predDERef xmlns:a16="http://schemas.microsoft.com/office/drawing/2014/main" pred="{5F49F43F-C302-4560-A4FC-4A89FA5E61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05" y="126750"/>
          <a:ext cx="857363" cy="724149"/>
        </a:xfrm>
        <a:prstGeom prst="rect">
          <a:avLst/>
        </a:prstGeom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288924</xdr:colOff>
      <xdr:row>0</xdr:row>
      <xdr:rowOff>232833</xdr:rowOff>
    </xdr:from>
    <xdr:ext cx="915206" cy="666750"/>
    <xdr:pic>
      <xdr:nvPicPr>
        <xdr:cNvPr id="2" name="1 Imagen">
          <a:extLst>
            <a:ext uri="{FF2B5EF4-FFF2-40B4-BE49-F238E27FC236}">
              <a16:creationId xmlns:a16="http://schemas.microsoft.com/office/drawing/2014/main" id="{62920E42-A448-4C4A-BB79-1D992409EA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686" y="237595"/>
          <a:ext cx="915206" cy="66675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18289</xdr:colOff>
      <xdr:row>0</xdr:row>
      <xdr:rowOff>172163</xdr:rowOff>
    </xdr:from>
    <xdr:to>
      <xdr:col>1</xdr:col>
      <xdr:colOff>637381</xdr:colOff>
      <xdr:row>2</xdr:row>
      <xdr:rowOff>102218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214" y="172163"/>
          <a:ext cx="619092" cy="482505"/>
        </a:xfrm>
        <a:prstGeom prst="rect">
          <a:avLst/>
        </a:prstGeom>
      </xdr:spPr>
    </xdr:pic>
    <xdr:clientData/>
  </xdr:twoCellAnchor>
  <xdr:twoCellAnchor editAs="oneCell">
    <xdr:from>
      <xdr:col>1</xdr:col>
      <xdr:colOff>18289</xdr:colOff>
      <xdr:row>0</xdr:row>
      <xdr:rowOff>172163</xdr:rowOff>
    </xdr:from>
    <xdr:to>
      <xdr:col>1</xdr:col>
      <xdr:colOff>637381</xdr:colOff>
      <xdr:row>2</xdr:row>
      <xdr:rowOff>102218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214" y="172163"/>
          <a:ext cx="619092" cy="48250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18289</xdr:colOff>
      <xdr:row>0</xdr:row>
      <xdr:rowOff>172163</xdr:rowOff>
    </xdr:from>
    <xdr:to>
      <xdr:col>1</xdr:col>
      <xdr:colOff>639921</xdr:colOff>
      <xdr:row>2</xdr:row>
      <xdr:rowOff>106028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5483BEB-37D2-4507-9D5E-19C9841580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214" y="172163"/>
          <a:ext cx="619092" cy="482505"/>
        </a:xfrm>
        <a:prstGeom prst="rect">
          <a:avLst/>
        </a:prstGeom>
      </xdr:spPr>
    </xdr:pic>
    <xdr:clientData/>
  </xdr:twoCellAnchor>
  <xdr:twoCellAnchor editAs="oneCell">
    <xdr:from>
      <xdr:col>1</xdr:col>
      <xdr:colOff>18289</xdr:colOff>
      <xdr:row>0</xdr:row>
      <xdr:rowOff>172163</xdr:rowOff>
    </xdr:from>
    <xdr:to>
      <xdr:col>1</xdr:col>
      <xdr:colOff>639921</xdr:colOff>
      <xdr:row>2</xdr:row>
      <xdr:rowOff>106028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F77BD42B-369A-42DA-A2C0-86D4F6BEC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214" y="172163"/>
          <a:ext cx="619092" cy="48250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18289</xdr:colOff>
      <xdr:row>0</xdr:row>
      <xdr:rowOff>172163</xdr:rowOff>
    </xdr:from>
    <xdr:to>
      <xdr:col>1</xdr:col>
      <xdr:colOff>628491</xdr:colOff>
      <xdr:row>2</xdr:row>
      <xdr:rowOff>94598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887703DB-C5E8-40EB-BC23-E7913B59E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074" y="168353"/>
          <a:ext cx="615917" cy="478695"/>
        </a:xfrm>
        <a:prstGeom prst="rect">
          <a:avLst/>
        </a:prstGeom>
      </xdr:spPr>
    </xdr:pic>
    <xdr:clientData/>
  </xdr:twoCellAnchor>
  <xdr:twoCellAnchor editAs="oneCell">
    <xdr:from>
      <xdr:col>1</xdr:col>
      <xdr:colOff>18289</xdr:colOff>
      <xdr:row>0</xdr:row>
      <xdr:rowOff>172163</xdr:rowOff>
    </xdr:from>
    <xdr:to>
      <xdr:col>1</xdr:col>
      <xdr:colOff>628491</xdr:colOff>
      <xdr:row>2</xdr:row>
      <xdr:rowOff>94598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C160443B-8345-48B7-8E85-0EBA4F31F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074" y="168353"/>
          <a:ext cx="615917" cy="47869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113936</xdr:colOff>
      <xdr:row>0</xdr:row>
      <xdr:rowOff>171201</xdr:rowOff>
    </xdr:from>
    <xdr:ext cx="778782" cy="599112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936" y="171201"/>
          <a:ext cx="778782" cy="59911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1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2:G24"/>
  <sheetViews>
    <sheetView showGridLines="0" view="pageBreakPreview" zoomScaleNormal="85" zoomScaleSheetLayoutView="100" workbookViewId="0">
      <selection activeCell="E30" sqref="E30"/>
    </sheetView>
  </sheetViews>
  <sheetFormatPr baseColWidth="10" defaultColWidth="11.3984375" defaultRowHeight="14.25"/>
  <sheetData>
    <row r="12" spans="1:7" ht="15" customHeight="1">
      <c r="A12" s="62" t="s">
        <v>0</v>
      </c>
      <c r="B12" s="62"/>
      <c r="C12" s="62"/>
      <c r="D12" s="62"/>
      <c r="E12" s="62"/>
      <c r="F12" s="62"/>
      <c r="G12" s="62"/>
    </row>
    <row r="13" spans="1:7" ht="15" customHeight="1">
      <c r="A13" s="62"/>
      <c r="B13" s="62"/>
      <c r="C13" s="62"/>
      <c r="D13" s="62"/>
      <c r="E13" s="62"/>
      <c r="F13" s="62"/>
      <c r="G13" s="62"/>
    </row>
    <row r="14" spans="1:7" ht="15" customHeight="1">
      <c r="A14" s="62"/>
      <c r="B14" s="62"/>
      <c r="C14" s="62"/>
      <c r="D14" s="62"/>
      <c r="E14" s="62"/>
      <c r="F14" s="62"/>
      <c r="G14" s="62"/>
    </row>
    <row r="15" spans="1:7" ht="15" customHeight="1">
      <c r="A15" s="62"/>
      <c r="B15" s="62"/>
      <c r="C15" s="62"/>
      <c r="D15" s="62"/>
      <c r="E15" s="62"/>
      <c r="F15" s="62"/>
      <c r="G15" s="62"/>
    </row>
    <row r="16" spans="1:7" ht="15" customHeight="1">
      <c r="A16" s="62"/>
      <c r="B16" s="62"/>
      <c r="C16" s="62"/>
      <c r="D16" s="62"/>
      <c r="E16" s="62"/>
      <c r="F16" s="62"/>
      <c r="G16" s="62"/>
    </row>
    <row r="17" spans="1:7" ht="15" customHeight="1">
      <c r="A17" s="62"/>
      <c r="B17" s="62"/>
      <c r="C17" s="62"/>
      <c r="D17" s="62"/>
      <c r="E17" s="62"/>
      <c r="F17" s="62"/>
      <c r="G17" s="62"/>
    </row>
    <row r="18" spans="1:7" ht="15" customHeight="1">
      <c r="A18" s="62"/>
      <c r="B18" s="62"/>
      <c r="C18" s="62"/>
      <c r="D18" s="62"/>
      <c r="E18" s="62"/>
      <c r="F18" s="62"/>
      <c r="G18" s="62"/>
    </row>
    <row r="19" spans="1:7" ht="15" customHeight="1">
      <c r="A19" s="62"/>
      <c r="B19" s="62"/>
      <c r="C19" s="62"/>
      <c r="D19" s="62"/>
      <c r="E19" s="62"/>
      <c r="F19" s="62"/>
      <c r="G19" s="62"/>
    </row>
    <row r="20" spans="1:7" ht="15" customHeight="1">
      <c r="B20" s="8"/>
      <c r="C20" s="8"/>
      <c r="D20" s="8"/>
      <c r="E20" s="8"/>
      <c r="F20" s="8"/>
    </row>
    <row r="21" spans="1:7" ht="15" customHeight="1">
      <c r="B21" s="8"/>
      <c r="C21" s="8"/>
      <c r="D21" s="8"/>
      <c r="E21" s="8"/>
      <c r="F21" s="8"/>
    </row>
    <row r="22" spans="1:7" ht="14.65">
      <c r="B22" s="8"/>
      <c r="C22" s="8"/>
      <c r="D22" s="8"/>
      <c r="E22" s="8"/>
      <c r="F22" s="8"/>
    </row>
    <row r="23" spans="1:7" ht="15.4">
      <c r="B23" s="8"/>
      <c r="C23" s="61"/>
      <c r="D23" s="61"/>
      <c r="E23" s="61"/>
      <c r="F23" s="8"/>
    </row>
    <row r="24" spans="1:7" ht="14.65">
      <c r="B24" s="8"/>
      <c r="C24" s="8"/>
      <c r="D24" s="8"/>
      <c r="E24" s="8"/>
      <c r="F24" s="8"/>
    </row>
  </sheetData>
  <mergeCells count="2">
    <mergeCell ref="C23:E23"/>
    <mergeCell ref="A12:G19"/>
  </mergeCells>
  <printOptions horizontalCentered="1"/>
  <pageMargins left="0.70866141732283472" right="0.70866141732283472" top="0.74803149606299213" bottom="0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K95"/>
  <sheetViews>
    <sheetView showGridLines="0" topLeftCell="E19" zoomScale="90" zoomScaleNormal="90" workbookViewId="0">
      <selection activeCell="D51" sqref="D51:E51"/>
    </sheetView>
  </sheetViews>
  <sheetFormatPr baseColWidth="10" defaultColWidth="11.3984375" defaultRowHeight="14.25"/>
  <cols>
    <col min="3" max="3" width="75.3984375" customWidth="1"/>
    <col min="4" max="10" width="30.265625" customWidth="1"/>
    <col min="11" max="11" width="30.265625" style="9" customWidth="1"/>
    <col min="12" max="12" width="14.265625" style="9" bestFit="1" customWidth="1"/>
    <col min="13" max="14" width="11.3984375" style="9"/>
    <col min="15" max="15" width="16.3984375" style="9" bestFit="1" customWidth="1"/>
    <col min="16" max="17" width="11.3984375" style="9"/>
    <col min="18" max="18" width="16.3984375" style="9" bestFit="1" customWidth="1"/>
    <col min="19" max="16384" width="11.3984375" style="9"/>
  </cols>
  <sheetData>
    <row r="1" spans="3:11" s="9" customFormat="1" ht="19.5" customHeight="1">
      <c r="C1" s="72" t="s">
        <v>132</v>
      </c>
      <c r="D1" s="72"/>
      <c r="E1" s="72"/>
      <c r="F1" s="72"/>
      <c r="G1" s="72"/>
      <c r="H1" s="72"/>
      <c r="I1" s="72"/>
      <c r="J1" s="72"/>
      <c r="K1" s="72"/>
    </row>
    <row r="2" spans="3:11" s="9" customFormat="1" ht="29.25" customHeight="1">
      <c r="C2" s="72"/>
      <c r="D2" s="72"/>
      <c r="E2" s="72"/>
      <c r="F2" s="72"/>
      <c r="G2" s="72"/>
      <c r="H2" s="72"/>
      <c r="I2" s="72"/>
      <c r="J2" s="72"/>
      <c r="K2" s="72"/>
    </row>
    <row r="3" spans="3:11" s="9" customFormat="1" ht="14.25" customHeight="1">
      <c r="C3" s="71" t="s">
        <v>2</v>
      </c>
      <c r="D3" s="71"/>
      <c r="E3" s="71"/>
      <c r="F3" s="71"/>
      <c r="G3" s="71"/>
      <c r="H3" s="71"/>
      <c r="I3" s="71"/>
      <c r="J3" s="71"/>
      <c r="K3" s="71"/>
    </row>
    <row r="4" spans="3:11" s="9" customFormat="1" ht="14.25" customHeight="1">
      <c r="C4" s="71"/>
      <c r="D4" s="71"/>
      <c r="E4" s="71"/>
      <c r="F4" s="71"/>
      <c r="G4" s="71"/>
      <c r="H4" s="71"/>
      <c r="I4" s="71"/>
      <c r="J4" s="71"/>
      <c r="K4" s="71"/>
    </row>
    <row r="5" spans="3:11" s="9" customFormat="1" ht="13.5"/>
    <row r="6" spans="3:11" s="9" customFormat="1" ht="16.5" customHeight="1" thickBot="1">
      <c r="C6" s="13" t="s">
        <v>3</v>
      </c>
      <c r="D6" s="94" t="s">
        <v>4</v>
      </c>
      <c r="E6" s="94"/>
      <c r="F6" s="94"/>
      <c r="G6" s="94"/>
      <c r="H6" s="94"/>
      <c r="I6" s="94"/>
      <c r="J6" s="94"/>
      <c r="K6" s="95"/>
    </row>
    <row r="7" spans="3:11" s="9" customFormat="1" thickTop="1" thickBot="1">
      <c r="C7" s="14" t="s">
        <v>26</v>
      </c>
      <c r="D7" s="74" t="s">
        <v>27</v>
      </c>
      <c r="E7" s="75"/>
      <c r="F7" s="74" t="s">
        <v>28</v>
      </c>
      <c r="G7" s="75"/>
      <c r="H7" s="74" t="s">
        <v>29</v>
      </c>
      <c r="I7" s="75"/>
      <c r="J7" s="74" t="s">
        <v>30</v>
      </c>
      <c r="K7" s="75"/>
    </row>
    <row r="8" spans="3:11" s="9" customFormat="1" thickTop="1" thickBot="1">
      <c r="C8" s="15" t="s">
        <v>11</v>
      </c>
      <c r="D8" s="76">
        <v>18479971</v>
      </c>
      <c r="E8" s="77"/>
      <c r="F8" s="76">
        <v>18479971</v>
      </c>
      <c r="G8" s="77"/>
      <c r="H8" s="76">
        <v>28479967</v>
      </c>
      <c r="I8" s="77"/>
      <c r="J8" s="76">
        <v>28479967</v>
      </c>
      <c r="K8" s="77"/>
    </row>
    <row r="9" spans="3:11" s="9" customFormat="1" thickTop="1" thickBot="1">
      <c r="C9" s="15" t="s">
        <v>12</v>
      </c>
      <c r="D9" s="76">
        <v>0</v>
      </c>
      <c r="E9" s="77"/>
      <c r="F9" s="76">
        <v>0</v>
      </c>
      <c r="G9" s="77"/>
      <c r="H9" s="76"/>
      <c r="I9" s="77"/>
      <c r="J9" s="76"/>
      <c r="K9" s="77"/>
    </row>
    <row r="10" spans="3:11" s="9" customFormat="1" thickTop="1" thickBot="1">
      <c r="C10" s="15" t="s">
        <v>13</v>
      </c>
      <c r="D10" s="76">
        <f t="shared" ref="D10" si="0">D8/1.0026/24</f>
        <v>768001.98650176218</v>
      </c>
      <c r="E10" s="77"/>
      <c r="F10" s="76">
        <f t="shared" ref="F10:J10" si="1">F8/1.0026/24</f>
        <v>768001.98650176218</v>
      </c>
      <c r="G10" s="77"/>
      <c r="H10" s="76">
        <f t="shared" si="1"/>
        <v>1183587.9629629629</v>
      </c>
      <c r="I10" s="77"/>
      <c r="J10" s="76">
        <f t="shared" si="1"/>
        <v>1183587.9629629629</v>
      </c>
      <c r="K10" s="77"/>
    </row>
    <row r="11" spans="3:11" s="9" customFormat="1" thickTop="1" thickBot="1">
      <c r="C11" s="15" t="s">
        <v>14</v>
      </c>
      <c r="D11" s="76">
        <f t="shared" ref="D11" si="2">D9/24/1.0026</f>
        <v>0</v>
      </c>
      <c r="E11" s="77"/>
      <c r="F11" s="76">
        <f t="shared" ref="F11" si="3">F9/24/1.0026</f>
        <v>0</v>
      </c>
      <c r="G11" s="77"/>
      <c r="H11" s="76">
        <f>H9/24/1.0026</f>
        <v>0</v>
      </c>
      <c r="I11" s="77"/>
      <c r="J11" s="76">
        <f>J9/24/1.0026</f>
        <v>0</v>
      </c>
      <c r="K11" s="77"/>
    </row>
    <row r="12" spans="3:11" s="9" customFormat="1" thickTop="1" thickBot="1">
      <c r="C12" s="15" t="s">
        <v>15</v>
      </c>
      <c r="D12" s="63">
        <f>D11/D10</f>
        <v>0</v>
      </c>
      <c r="E12" s="64"/>
      <c r="F12" s="63">
        <f t="shared" ref="F12" si="4">F11/F10</f>
        <v>0</v>
      </c>
      <c r="G12" s="64"/>
      <c r="H12" s="63">
        <f t="shared" ref="H12" si="5">H11/H10</f>
        <v>0</v>
      </c>
      <c r="I12" s="64"/>
      <c r="J12" s="63">
        <f t="shared" ref="J12" si="6">J11/J10</f>
        <v>0</v>
      </c>
      <c r="K12" s="64"/>
    </row>
    <row r="13" spans="3:11" s="9" customFormat="1" ht="14.65" thickTop="1">
      <c r="C13"/>
    </row>
    <row r="14" spans="3:11" s="9" customFormat="1" ht="14.65" thickBot="1">
      <c r="C14"/>
      <c r="D14"/>
      <c r="E14"/>
      <c r="F14"/>
      <c r="G14"/>
      <c r="H14"/>
      <c r="I14"/>
      <c r="K14" s="11"/>
    </row>
    <row r="15" spans="3:11" s="9" customFormat="1" ht="15" thickTop="1" thickBot="1">
      <c r="C15"/>
      <c r="D15" s="74" t="s">
        <v>27</v>
      </c>
      <c r="E15" s="75"/>
      <c r="F15" s="74" t="s">
        <v>28</v>
      </c>
      <c r="G15" s="75"/>
      <c r="H15" s="74" t="s">
        <v>29</v>
      </c>
      <c r="I15" s="75"/>
      <c r="J15" s="74" t="s">
        <v>30</v>
      </c>
      <c r="K15" s="75"/>
    </row>
    <row r="16" spans="3:11" s="9" customFormat="1" ht="41.25" thickTop="1" thickBot="1">
      <c r="C16" s="15" t="s">
        <v>16</v>
      </c>
      <c r="D16" s="42" t="s">
        <v>133</v>
      </c>
      <c r="E16" s="42" t="s">
        <v>134</v>
      </c>
      <c r="F16" s="42" t="s">
        <v>133</v>
      </c>
      <c r="G16" s="42" t="s">
        <v>134</v>
      </c>
      <c r="H16" s="42" t="s">
        <v>133</v>
      </c>
      <c r="I16" s="42" t="s">
        <v>134</v>
      </c>
      <c r="J16" s="42" t="s">
        <v>133</v>
      </c>
      <c r="K16" s="42" t="s">
        <v>134</v>
      </c>
    </row>
    <row r="17" spans="3:11" s="9" customFormat="1" thickTop="1" thickBot="1">
      <c r="C17" s="15" t="s">
        <v>135</v>
      </c>
      <c r="D17" s="22">
        <v>70.4559</v>
      </c>
      <c r="E17" s="24">
        <f>D17/100/24*365/92/1.0026</f>
        <v>0.11616718407141434</v>
      </c>
      <c r="F17" s="22">
        <v>68.924300000000002</v>
      </c>
      <c r="G17" s="24">
        <f>F17/100/24*365/90/1.0026</f>
        <v>0.11616726834304883</v>
      </c>
      <c r="H17" s="22">
        <v>69.690100000000001</v>
      </c>
      <c r="I17" s="24">
        <f>H17/100/24*365/91/1.0026</f>
        <v>0.11616722574420062</v>
      </c>
      <c r="J17" s="22">
        <v>70.4559</v>
      </c>
      <c r="K17" s="24">
        <f>J17/100/24*365/92/1.0026</f>
        <v>0.11616718407141434</v>
      </c>
    </row>
    <row r="18" spans="3:11" s="9" customFormat="1" thickTop="1" thickBot="1">
      <c r="C18" s="15" t="s">
        <v>136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</row>
    <row r="19" spans="3:11" s="9" customFormat="1" ht="13.9" thickTop="1"/>
    <row r="20" spans="3:11" s="9" customFormat="1" ht="13.5"/>
    <row r="21" spans="3:11" s="9" customFormat="1" ht="16.5" customHeight="1">
      <c r="C21"/>
    </row>
    <row r="22" spans="3:11" s="9" customFormat="1" ht="16.5" customHeight="1" thickBot="1">
      <c r="C22" s="13" t="s">
        <v>3</v>
      </c>
      <c r="D22" s="94" t="s">
        <v>21</v>
      </c>
      <c r="E22" s="94"/>
      <c r="F22" s="94"/>
      <c r="G22" s="94"/>
      <c r="H22" s="94"/>
      <c r="I22" s="94"/>
      <c r="J22" s="94"/>
      <c r="K22" s="95"/>
    </row>
    <row r="23" spans="3:11" s="9" customFormat="1" thickTop="1" thickBot="1">
      <c r="C23" s="14" t="s">
        <v>26</v>
      </c>
      <c r="D23" s="74" t="s">
        <v>27</v>
      </c>
      <c r="E23" s="75"/>
      <c r="F23" s="74" t="s">
        <v>28</v>
      </c>
      <c r="G23" s="75"/>
      <c r="H23" s="74" t="s">
        <v>29</v>
      </c>
      <c r="I23" s="75"/>
      <c r="J23" s="74" t="s">
        <v>30</v>
      </c>
      <c r="K23" s="75"/>
    </row>
    <row r="24" spans="3:11" s="9" customFormat="1" thickTop="1" thickBot="1">
      <c r="C24" s="15" t="s">
        <v>11</v>
      </c>
      <c r="D24" s="76">
        <v>47936271</v>
      </c>
      <c r="E24" s="77"/>
      <c r="F24" s="76">
        <v>47936271</v>
      </c>
      <c r="G24" s="77"/>
      <c r="H24" s="76">
        <v>47936271</v>
      </c>
      <c r="I24" s="77"/>
      <c r="J24" s="76">
        <v>47936271</v>
      </c>
      <c r="K24" s="77"/>
    </row>
    <row r="25" spans="3:11" s="9" customFormat="1" thickTop="1" thickBot="1">
      <c r="C25" s="15" t="s">
        <v>12</v>
      </c>
      <c r="D25" s="76">
        <v>0</v>
      </c>
      <c r="E25" s="77"/>
      <c r="F25" s="76">
        <v>0</v>
      </c>
      <c r="G25" s="77"/>
      <c r="H25" s="76">
        <v>0</v>
      </c>
      <c r="I25" s="77"/>
      <c r="J25" s="76">
        <v>0</v>
      </c>
      <c r="K25" s="77"/>
    </row>
    <row r="26" spans="3:11" s="9" customFormat="1" thickTop="1" thickBot="1">
      <c r="C26" s="15" t="s">
        <v>13</v>
      </c>
      <c r="D26" s="76">
        <f t="shared" ref="D26" si="7">D24/1.0026/24</f>
        <v>1992164.9960103731</v>
      </c>
      <c r="E26" s="77"/>
      <c r="F26" s="76">
        <f t="shared" ref="F26" si="8">F24/1.0026/24</f>
        <v>1992164.9960103731</v>
      </c>
      <c r="G26" s="77"/>
      <c r="H26" s="76">
        <f t="shared" ref="H26" si="9">H24/1.0026/24</f>
        <v>1992164.9960103731</v>
      </c>
      <c r="I26" s="77"/>
      <c r="J26" s="76">
        <f t="shared" ref="J26" si="10">J24/1.0026/24</f>
        <v>1992164.9960103731</v>
      </c>
      <c r="K26" s="77"/>
    </row>
    <row r="27" spans="3:11" s="9" customFormat="1" thickTop="1" thickBot="1">
      <c r="C27" s="15" t="s">
        <v>14</v>
      </c>
      <c r="D27" s="76">
        <f t="shared" ref="D27" si="11">D25/24/1.0026</f>
        <v>0</v>
      </c>
      <c r="E27" s="77"/>
      <c r="F27" s="76">
        <f t="shared" ref="F27" si="12">F25/24/1.0026</f>
        <v>0</v>
      </c>
      <c r="G27" s="77"/>
      <c r="H27" s="76">
        <f t="shared" ref="H27" si="13">H25/24/1.0026</f>
        <v>0</v>
      </c>
      <c r="I27" s="77"/>
      <c r="J27" s="76">
        <f t="shared" ref="J27" si="14">J25/24/1.0026</f>
        <v>0</v>
      </c>
      <c r="K27" s="77"/>
    </row>
    <row r="28" spans="3:11" s="9" customFormat="1" thickTop="1" thickBot="1">
      <c r="C28" s="15" t="s">
        <v>15</v>
      </c>
      <c r="D28" s="63">
        <f>D27/D26</f>
        <v>0</v>
      </c>
      <c r="E28" s="64"/>
      <c r="F28" s="63">
        <f t="shared" ref="F28" si="15">F27/F26</f>
        <v>0</v>
      </c>
      <c r="G28" s="64"/>
      <c r="H28" s="63">
        <f t="shared" ref="H28" si="16">H27/H26</f>
        <v>0</v>
      </c>
      <c r="I28" s="64"/>
      <c r="J28" s="63">
        <f t="shared" ref="J28" si="17">J27/J26</f>
        <v>0</v>
      </c>
      <c r="K28" s="64"/>
    </row>
    <row r="29" spans="3:11" s="9" customFormat="1" ht="14.65" thickTop="1">
      <c r="C29"/>
    </row>
    <row r="30" spans="3:11" s="9" customFormat="1" ht="13.9" thickBot="1"/>
    <row r="31" spans="3:11" s="9" customFormat="1" thickTop="1" thickBot="1">
      <c r="D31" s="74" t="s">
        <v>27</v>
      </c>
      <c r="E31" s="75"/>
      <c r="F31" s="74" t="s">
        <v>28</v>
      </c>
      <c r="G31" s="75"/>
      <c r="H31" s="74" t="s">
        <v>29</v>
      </c>
      <c r="I31" s="75"/>
      <c r="J31" s="74" t="s">
        <v>30</v>
      </c>
      <c r="K31" s="75"/>
    </row>
    <row r="32" spans="3:11" s="9" customFormat="1" ht="41.25" thickTop="1" thickBot="1">
      <c r="C32" s="15" t="s">
        <v>16</v>
      </c>
      <c r="D32" s="42" t="s">
        <v>133</v>
      </c>
      <c r="E32" s="42" t="s">
        <v>134</v>
      </c>
      <c r="F32" s="42" t="s">
        <v>133</v>
      </c>
      <c r="G32" s="42" t="s">
        <v>134</v>
      </c>
      <c r="H32" s="42" t="s">
        <v>133</v>
      </c>
      <c r="I32" s="42" t="s">
        <v>134</v>
      </c>
      <c r="J32" s="42" t="s">
        <v>133</v>
      </c>
      <c r="K32" s="42" t="s">
        <v>134</v>
      </c>
    </row>
    <row r="33" spans="3:11" s="9" customFormat="1" thickTop="1" thickBot="1">
      <c r="C33" s="15" t="s">
        <v>135</v>
      </c>
      <c r="D33" s="22">
        <v>165.3886</v>
      </c>
      <c r="E33" s="24">
        <f>D33/100/24*365/92/1.0026</f>
        <v>0.27269154094282411</v>
      </c>
      <c r="F33" s="22">
        <v>161.79320000000001</v>
      </c>
      <c r="G33" s="24">
        <f>F33/100/24*365/90/1.0026</f>
        <v>0.27269154827079228</v>
      </c>
      <c r="H33" s="22">
        <v>163.5909</v>
      </c>
      <c r="I33" s="24">
        <f>H33/100/24*365/91/1.0026</f>
        <v>0.2726915445665446</v>
      </c>
      <c r="J33" s="22">
        <v>165.3886</v>
      </c>
      <c r="K33" s="24">
        <f>J33/100/24*365/92/1.0026</f>
        <v>0.27269154094282411</v>
      </c>
    </row>
    <row r="34" spans="3:11" s="9" customFormat="1" thickTop="1" thickBot="1">
      <c r="C34" s="15" t="s">
        <v>136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</row>
    <row r="35" spans="3:11" s="9" customFormat="1" ht="14.65" thickTop="1">
      <c r="C35"/>
    </row>
    <row r="36" spans="3:11" s="9" customFormat="1" ht="16.5" customHeight="1">
      <c r="C36"/>
      <c r="D36" s="11"/>
      <c r="E36" s="11"/>
      <c r="F36" s="11"/>
      <c r="G36" s="11"/>
      <c r="H36" s="11"/>
      <c r="I36" s="50"/>
    </row>
    <row r="37" spans="3:11" s="9" customFormat="1" ht="15" thickBot="1">
      <c r="C37" s="49" t="s">
        <v>24</v>
      </c>
      <c r="D37" s="94" t="s">
        <v>4</v>
      </c>
      <c r="E37" s="94"/>
      <c r="F37" s="94"/>
      <c r="G37" s="94"/>
      <c r="H37" s="94"/>
      <c r="I37" s="94"/>
      <c r="J37" s="94"/>
      <c r="K37" s="95"/>
    </row>
    <row r="38" spans="3:11" s="9" customFormat="1" thickTop="1" thickBot="1">
      <c r="C38" s="14" t="s">
        <v>26</v>
      </c>
      <c r="D38" s="74" t="s">
        <v>27</v>
      </c>
      <c r="E38" s="75"/>
      <c r="F38" s="74" t="s">
        <v>28</v>
      </c>
      <c r="G38" s="75"/>
      <c r="H38" s="74" t="s">
        <v>29</v>
      </c>
      <c r="I38" s="75"/>
      <c r="J38" s="74" t="s">
        <v>30</v>
      </c>
      <c r="K38" s="75"/>
    </row>
    <row r="39" spans="3:11" s="9" customFormat="1" thickTop="1" thickBot="1">
      <c r="C39" s="15" t="s">
        <v>11</v>
      </c>
      <c r="D39" s="76">
        <v>50224990</v>
      </c>
      <c r="E39" s="77"/>
      <c r="F39" s="76">
        <v>50224990</v>
      </c>
      <c r="G39" s="77"/>
      <c r="H39" s="76">
        <v>40224993</v>
      </c>
      <c r="I39" s="77"/>
      <c r="J39" s="76">
        <v>40224993</v>
      </c>
      <c r="K39" s="77"/>
    </row>
    <row r="40" spans="3:11" s="9" customFormat="1" thickTop="1" thickBot="1">
      <c r="C40" s="15" t="s">
        <v>12</v>
      </c>
      <c r="D40" s="76">
        <v>50130016</v>
      </c>
      <c r="E40" s="77"/>
      <c r="F40" s="76">
        <v>10026008</v>
      </c>
      <c r="G40" s="77"/>
      <c r="H40" s="76">
        <v>5013016</v>
      </c>
      <c r="I40" s="77"/>
      <c r="J40" s="76">
        <v>5013016</v>
      </c>
      <c r="K40" s="77"/>
    </row>
    <row r="41" spans="3:11" s="9" customFormat="1" thickTop="1" thickBot="1">
      <c r="C41" s="15" t="s">
        <v>13</v>
      </c>
      <c r="D41" s="76">
        <f t="shared" ref="D41" si="18">D39/1.0026/24</f>
        <v>2087280.9861027997</v>
      </c>
      <c r="E41" s="77"/>
      <c r="F41" s="76">
        <f t="shared" ref="F41" si="19">F39/1.0026/24</f>
        <v>2087280.9861027997</v>
      </c>
      <c r="G41" s="77"/>
      <c r="H41" s="76">
        <f>H39/1.0026/24</f>
        <v>1671694.9680829842</v>
      </c>
      <c r="I41" s="77"/>
      <c r="J41" s="76">
        <f>J39/1.0026/24</f>
        <v>1671694.9680829842</v>
      </c>
      <c r="K41" s="77"/>
    </row>
    <row r="42" spans="3:11" s="9" customFormat="1" thickTop="1" thickBot="1">
      <c r="C42" s="15" t="s">
        <v>14</v>
      </c>
      <c r="D42" s="76">
        <f t="shared" ref="D42" si="20">D40/24/1.0026</f>
        <v>2083333.9982711619</v>
      </c>
      <c r="E42" s="77"/>
      <c r="F42" s="76">
        <f t="shared" ref="F42" si="21">F40/24/1.0026</f>
        <v>416666.99913558085</v>
      </c>
      <c r="G42" s="77"/>
      <c r="H42" s="76">
        <f>H40/24/1.0026</f>
        <v>208333.99827116166</v>
      </c>
      <c r="I42" s="77"/>
      <c r="J42" s="76">
        <f>J40/24/1.0026</f>
        <v>208333.99827116166</v>
      </c>
      <c r="K42" s="77"/>
    </row>
    <row r="43" spans="3:11" s="9" customFormat="1" thickTop="1" thickBot="1">
      <c r="C43" s="15" t="s">
        <v>15</v>
      </c>
      <c r="D43" s="63">
        <f>D42/D41</f>
        <v>0.99810902899134479</v>
      </c>
      <c r="E43" s="64"/>
      <c r="F43" s="63">
        <f t="shared" ref="F43" si="22">F42/F41</f>
        <v>0.19962190136822325</v>
      </c>
      <c r="G43" s="64"/>
      <c r="H43" s="63">
        <f t="shared" ref="H43" si="23">H42/H41</f>
        <v>0.12462440950580154</v>
      </c>
      <c r="I43" s="64"/>
      <c r="J43" s="63">
        <f t="shared" ref="J43" si="24">J42/J41</f>
        <v>0.12462440950580154</v>
      </c>
      <c r="K43" s="64"/>
    </row>
    <row r="44" spans="3:11" s="9" customFormat="1" ht="13.9" thickTop="1">
      <c r="C44" s="37"/>
    </row>
    <row r="45" spans="3:11" s="9" customFormat="1" ht="13.9" thickBot="1">
      <c r="C45" s="37"/>
    </row>
    <row r="46" spans="3:11" s="9" customFormat="1" thickTop="1" thickBot="1">
      <c r="D46" s="74" t="s">
        <v>27</v>
      </c>
      <c r="E46" s="75"/>
      <c r="F46" s="74" t="s">
        <v>28</v>
      </c>
      <c r="G46" s="75"/>
      <c r="H46" s="74" t="s">
        <v>29</v>
      </c>
      <c r="I46" s="75"/>
      <c r="J46" s="74" t="s">
        <v>30</v>
      </c>
      <c r="K46" s="75"/>
    </row>
    <row r="47" spans="3:11" s="9" customFormat="1" ht="41.25" thickTop="1" thickBot="1">
      <c r="C47" s="15" t="s">
        <v>16</v>
      </c>
      <c r="D47" s="42" t="s">
        <v>133</v>
      </c>
      <c r="E47" s="42" t="s">
        <v>134</v>
      </c>
      <c r="F47" s="42" t="s">
        <v>133</v>
      </c>
      <c r="G47" s="42" t="s">
        <v>134</v>
      </c>
      <c r="H47" s="42" t="s">
        <v>133</v>
      </c>
      <c r="I47" s="42" t="s">
        <v>134</v>
      </c>
      <c r="J47" s="42" t="s">
        <v>133</v>
      </c>
      <c r="K47" s="42" t="s">
        <v>134</v>
      </c>
    </row>
    <row r="48" spans="3:11" s="9" customFormat="1" thickTop="1" thickBot="1">
      <c r="C48" s="15" t="s">
        <v>135</v>
      </c>
      <c r="D48" s="22">
        <f>D17</f>
        <v>70.4559</v>
      </c>
      <c r="E48" s="24">
        <f>D48/100/24*365/92/1.0026</f>
        <v>0.11616718407141434</v>
      </c>
      <c r="F48" s="22">
        <f>F17</f>
        <v>68.924300000000002</v>
      </c>
      <c r="G48" s="24">
        <f>F48/100/24*365/90/1.0026</f>
        <v>0.11616726834304883</v>
      </c>
      <c r="H48" s="22">
        <f>H17</f>
        <v>69.690100000000001</v>
      </c>
      <c r="I48" s="24">
        <f>H48/100/24*365/91/1.0026</f>
        <v>0.11616722574420062</v>
      </c>
      <c r="J48" s="22">
        <f>J17</f>
        <v>70.4559</v>
      </c>
      <c r="K48" s="24">
        <f>J48/100/24*365/92/1.0026</f>
        <v>0.11616718407141434</v>
      </c>
    </row>
    <row r="49" spans="3:11" s="9" customFormat="1" thickTop="1" thickBot="1">
      <c r="C49" s="15" t="s">
        <v>136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</row>
    <row r="50" spans="3:11" s="9" customFormat="1" ht="13.9" thickTop="1"/>
    <row r="51" spans="3:11" s="9" customFormat="1" ht="16.5" customHeight="1"/>
    <row r="52" spans="3:11" s="9" customFormat="1" ht="15" thickBot="1">
      <c r="C52" s="49" t="s">
        <v>24</v>
      </c>
      <c r="D52" s="94" t="s">
        <v>21</v>
      </c>
      <c r="E52" s="94"/>
      <c r="F52" s="94"/>
      <c r="G52" s="94"/>
      <c r="H52" s="94"/>
      <c r="I52" s="94"/>
      <c r="J52" s="94"/>
      <c r="K52" s="95"/>
    </row>
    <row r="53" spans="3:11" s="9" customFormat="1" thickTop="1" thickBot="1">
      <c r="C53" s="14" t="s">
        <v>26</v>
      </c>
      <c r="D53" s="74" t="s">
        <v>27</v>
      </c>
      <c r="E53" s="75"/>
      <c r="F53" s="74" t="s">
        <v>28</v>
      </c>
      <c r="G53" s="75"/>
      <c r="H53" s="74" t="s">
        <v>29</v>
      </c>
      <c r="I53" s="75"/>
      <c r="J53" s="74" t="s">
        <v>30</v>
      </c>
      <c r="K53" s="75"/>
    </row>
    <row r="54" spans="3:11" s="9" customFormat="1" thickTop="1" thickBot="1">
      <c r="C54" s="15" t="s">
        <v>11</v>
      </c>
      <c r="D54" s="76">
        <v>50371000</v>
      </c>
      <c r="E54" s="77"/>
      <c r="F54" s="76">
        <v>50371000</v>
      </c>
      <c r="G54" s="77"/>
      <c r="H54" s="76">
        <v>50371000</v>
      </c>
      <c r="I54" s="77"/>
      <c r="J54" s="76">
        <v>50371000</v>
      </c>
      <c r="K54" s="77"/>
    </row>
    <row r="55" spans="3:11" s="9" customFormat="1" thickTop="1" thickBot="1">
      <c r="C55" s="15" t="s">
        <v>12</v>
      </c>
      <c r="D55" s="76">
        <v>0</v>
      </c>
      <c r="E55" s="77"/>
      <c r="F55" s="76">
        <v>0</v>
      </c>
      <c r="G55" s="77"/>
      <c r="H55" s="76">
        <v>0</v>
      </c>
      <c r="I55" s="77"/>
      <c r="J55" s="76">
        <v>0</v>
      </c>
      <c r="K55" s="77"/>
    </row>
    <row r="56" spans="3:11" s="9" customFormat="1" thickTop="1" thickBot="1">
      <c r="C56" s="15" t="s">
        <v>13</v>
      </c>
      <c r="D56" s="76">
        <f t="shared" ref="D56" si="25">D54/1.0026/24</f>
        <v>2093348.9593722988</v>
      </c>
      <c r="E56" s="77"/>
      <c r="F56" s="76">
        <f t="shared" ref="F56" si="26">F54/1.0026/24</f>
        <v>2093348.9593722988</v>
      </c>
      <c r="G56" s="77"/>
      <c r="H56" s="76">
        <f>H54/1.0026/24</f>
        <v>2093348.9593722988</v>
      </c>
      <c r="I56" s="77"/>
      <c r="J56" s="76">
        <f>J54/1.0026/24</f>
        <v>2093348.9593722988</v>
      </c>
      <c r="K56" s="77"/>
    </row>
    <row r="57" spans="3:11" s="9" customFormat="1" thickTop="1" thickBot="1">
      <c r="C57" s="15" t="s">
        <v>14</v>
      </c>
      <c r="D57" s="76">
        <f t="shared" ref="D57" si="27">D55/24/1.0026</f>
        <v>0</v>
      </c>
      <c r="E57" s="77"/>
      <c r="F57" s="76">
        <f t="shared" ref="F57" si="28">F55/24/1.0026</f>
        <v>0</v>
      </c>
      <c r="G57" s="77"/>
      <c r="H57" s="76">
        <f>H55/24/1.0026</f>
        <v>0</v>
      </c>
      <c r="I57" s="77"/>
      <c r="J57" s="76">
        <f>J55/24/1.0026</f>
        <v>0</v>
      </c>
      <c r="K57" s="77"/>
    </row>
    <row r="58" spans="3:11" s="9" customFormat="1" thickTop="1" thickBot="1">
      <c r="C58" s="15" t="s">
        <v>15</v>
      </c>
      <c r="D58" s="63">
        <f>D57/D56</f>
        <v>0</v>
      </c>
      <c r="E58" s="64"/>
      <c r="F58" s="63">
        <f>F57/F56</f>
        <v>0</v>
      </c>
      <c r="G58" s="64"/>
      <c r="H58" s="63">
        <f t="shared" ref="H58" si="29">H57/H56</f>
        <v>0</v>
      </c>
      <c r="I58" s="64"/>
      <c r="J58" s="63">
        <f t="shared" ref="J58" si="30">J57/J56</f>
        <v>0</v>
      </c>
      <c r="K58" s="64"/>
    </row>
    <row r="59" spans="3:11" s="9" customFormat="1" ht="14.65" thickTop="1">
      <c r="C59"/>
    </row>
    <row r="60" spans="3:11" s="9" customFormat="1" ht="13.9" thickBot="1"/>
    <row r="61" spans="3:11" s="9" customFormat="1" thickTop="1" thickBot="1">
      <c r="D61" s="74" t="s">
        <v>27</v>
      </c>
      <c r="E61" s="75"/>
      <c r="F61" s="74" t="s">
        <v>28</v>
      </c>
      <c r="G61" s="75"/>
      <c r="H61" s="74" t="s">
        <v>29</v>
      </c>
      <c r="I61" s="75"/>
      <c r="J61" s="74" t="s">
        <v>30</v>
      </c>
      <c r="K61" s="75"/>
    </row>
    <row r="62" spans="3:11" s="9" customFormat="1" ht="41.25" thickTop="1" thickBot="1">
      <c r="C62" s="15" t="s">
        <v>16</v>
      </c>
      <c r="D62" s="42" t="s">
        <v>133</v>
      </c>
      <c r="E62" s="42" t="s">
        <v>134</v>
      </c>
      <c r="F62" s="42" t="s">
        <v>133</v>
      </c>
      <c r="G62" s="42" t="s">
        <v>134</v>
      </c>
      <c r="H62" s="42" t="s">
        <v>133</v>
      </c>
      <c r="I62" s="42" t="s">
        <v>134</v>
      </c>
      <c r="J62" s="42" t="s">
        <v>133</v>
      </c>
      <c r="K62" s="42" t="s">
        <v>134</v>
      </c>
    </row>
    <row r="63" spans="3:11" s="9" customFormat="1" thickTop="1" thickBot="1">
      <c r="C63" s="15" t="s">
        <v>135</v>
      </c>
      <c r="D63" s="22">
        <f>D33</f>
        <v>165.3886</v>
      </c>
      <c r="E63" s="24">
        <f>D63/100/24*365/92/1.0026</f>
        <v>0.27269154094282411</v>
      </c>
      <c r="F63" s="22">
        <f>F33</f>
        <v>161.79320000000001</v>
      </c>
      <c r="G63" s="24">
        <f>F63/100/24*365/90/1.0026</f>
        <v>0.27269154827079228</v>
      </c>
      <c r="H63" s="22">
        <f>H33</f>
        <v>163.5909</v>
      </c>
      <c r="I63" s="24">
        <f>H63/100/24*365/91/1.0026</f>
        <v>0.2726915445665446</v>
      </c>
      <c r="J63" s="22">
        <f>J33</f>
        <v>165.3886</v>
      </c>
      <c r="K63" s="24">
        <f>J63/100/24*365/92/1.0026</f>
        <v>0.27269154094282411</v>
      </c>
    </row>
    <row r="64" spans="3:11" s="9" customFormat="1" thickTop="1" thickBot="1">
      <c r="C64" s="15" t="s">
        <v>136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</row>
    <row r="65" s="9" customFormat="1" ht="13.9" thickTop="1"/>
    <row r="66" s="9" customFormat="1" ht="13.5"/>
    <row r="67" s="9" customFormat="1" ht="13.5"/>
    <row r="68" s="9" customFormat="1" ht="13.5"/>
    <row r="69" s="9" customFormat="1" ht="13.5"/>
    <row r="70" s="9" customFormat="1" ht="13.5"/>
    <row r="71" s="9" customFormat="1" ht="13.5"/>
    <row r="72" s="9" customFormat="1" ht="13.5"/>
    <row r="73" s="9" customFormat="1" ht="13.5"/>
    <row r="74" s="9" customFormat="1" ht="13.5"/>
    <row r="75" s="9" customFormat="1" ht="13.5"/>
    <row r="76" s="9" customFormat="1" ht="13.5"/>
    <row r="77" s="9" customFormat="1" ht="13.5"/>
    <row r="78" s="9" customFormat="1" ht="13.5"/>
    <row r="79" s="9" customFormat="1" ht="13.5"/>
    <row r="80" s="9" customFormat="1" ht="13.5"/>
    <row r="81" s="9" customFormat="1" ht="13.5"/>
    <row r="82" s="9" customFormat="1" ht="13.5"/>
    <row r="83" s="9" customFormat="1" ht="13.5"/>
    <row r="84" s="9" customFormat="1" ht="13.5"/>
    <row r="85" s="9" customFormat="1" ht="13.5"/>
    <row r="86" s="9" customFormat="1" ht="13.5"/>
    <row r="87" s="9" customFormat="1" ht="13.5"/>
    <row r="88" s="9" customFormat="1" ht="13.5"/>
    <row r="89" s="9" customFormat="1" ht="13.5"/>
    <row r="90" s="9" customFormat="1" ht="13.5"/>
    <row r="91" s="9" customFormat="1" ht="13.5"/>
    <row r="92" s="9" customFormat="1" ht="13.5"/>
    <row r="93" s="9" customFormat="1" ht="13.5"/>
    <row r="94" s="9" customFormat="1" ht="13.5"/>
    <row r="95" s="9" customFormat="1" ht="13.5"/>
  </sheetData>
  <mergeCells count="118">
    <mergeCell ref="D61:E61"/>
    <mergeCell ref="F61:G61"/>
    <mergeCell ref="H61:I61"/>
    <mergeCell ref="J61:K61"/>
    <mergeCell ref="D57:E57"/>
    <mergeCell ref="F57:G57"/>
    <mergeCell ref="H57:I57"/>
    <mergeCell ref="J57:K57"/>
    <mergeCell ref="D58:E58"/>
    <mergeCell ref="F58:G58"/>
    <mergeCell ref="H58:I58"/>
    <mergeCell ref="J58:K58"/>
    <mergeCell ref="D55:E55"/>
    <mergeCell ref="F55:G55"/>
    <mergeCell ref="H55:I55"/>
    <mergeCell ref="J55:K55"/>
    <mergeCell ref="D56:E56"/>
    <mergeCell ref="F56:G56"/>
    <mergeCell ref="H56:I56"/>
    <mergeCell ref="J56:K56"/>
    <mergeCell ref="D52:K52"/>
    <mergeCell ref="D53:E53"/>
    <mergeCell ref="F53:G53"/>
    <mergeCell ref="H53:I53"/>
    <mergeCell ref="J53:K53"/>
    <mergeCell ref="D54:E54"/>
    <mergeCell ref="F54:G54"/>
    <mergeCell ref="H54:I54"/>
    <mergeCell ref="J54:K54"/>
    <mergeCell ref="D43:E43"/>
    <mergeCell ref="F43:G43"/>
    <mergeCell ref="H43:I43"/>
    <mergeCell ref="J43:K43"/>
    <mergeCell ref="D46:E46"/>
    <mergeCell ref="F46:G46"/>
    <mergeCell ref="H46:I46"/>
    <mergeCell ref="J46:K46"/>
    <mergeCell ref="D41:E41"/>
    <mergeCell ref="F41:G41"/>
    <mergeCell ref="H41:I41"/>
    <mergeCell ref="J41:K41"/>
    <mergeCell ref="D42:E42"/>
    <mergeCell ref="F42:G42"/>
    <mergeCell ref="H42:I42"/>
    <mergeCell ref="J42:K42"/>
    <mergeCell ref="D39:E39"/>
    <mergeCell ref="F39:G39"/>
    <mergeCell ref="H39:I39"/>
    <mergeCell ref="J39:K39"/>
    <mergeCell ref="D40:E40"/>
    <mergeCell ref="F40:G40"/>
    <mergeCell ref="H40:I40"/>
    <mergeCell ref="J40:K40"/>
    <mergeCell ref="D31:E31"/>
    <mergeCell ref="F31:G31"/>
    <mergeCell ref="H31:I31"/>
    <mergeCell ref="J31:K31"/>
    <mergeCell ref="D37:K37"/>
    <mergeCell ref="D38:E38"/>
    <mergeCell ref="F38:G38"/>
    <mergeCell ref="H38:I38"/>
    <mergeCell ref="J38:K38"/>
    <mergeCell ref="D27:E27"/>
    <mergeCell ref="F27:G27"/>
    <mergeCell ref="H27:I27"/>
    <mergeCell ref="J27:K27"/>
    <mergeCell ref="D28:E28"/>
    <mergeCell ref="F28:G28"/>
    <mergeCell ref="H28:I28"/>
    <mergeCell ref="J28:K28"/>
    <mergeCell ref="D25:E25"/>
    <mergeCell ref="F25:G25"/>
    <mergeCell ref="H25:I25"/>
    <mergeCell ref="J25:K25"/>
    <mergeCell ref="D26:E26"/>
    <mergeCell ref="F26:G26"/>
    <mergeCell ref="H26:I26"/>
    <mergeCell ref="J26:K26"/>
    <mergeCell ref="D22:K22"/>
    <mergeCell ref="D23:E23"/>
    <mergeCell ref="F23:G23"/>
    <mergeCell ref="H23:I23"/>
    <mergeCell ref="J23:K23"/>
    <mergeCell ref="D24:E24"/>
    <mergeCell ref="F24:G24"/>
    <mergeCell ref="H24:I24"/>
    <mergeCell ref="J24:K24"/>
    <mergeCell ref="D12:E12"/>
    <mergeCell ref="F12:G12"/>
    <mergeCell ref="H12:I12"/>
    <mergeCell ref="J12:K12"/>
    <mergeCell ref="D15:E15"/>
    <mergeCell ref="F15:G15"/>
    <mergeCell ref="H15:I15"/>
    <mergeCell ref="J15:K15"/>
    <mergeCell ref="D10:E10"/>
    <mergeCell ref="F10:G10"/>
    <mergeCell ref="H10:I10"/>
    <mergeCell ref="J10:K10"/>
    <mergeCell ref="D11:E11"/>
    <mergeCell ref="F11:G11"/>
    <mergeCell ref="H11:I11"/>
    <mergeCell ref="J11:K11"/>
    <mergeCell ref="D8:E8"/>
    <mergeCell ref="F8:G8"/>
    <mergeCell ref="H8:I8"/>
    <mergeCell ref="J8:K8"/>
    <mergeCell ref="D9:E9"/>
    <mergeCell ref="F9:G9"/>
    <mergeCell ref="H9:I9"/>
    <mergeCell ref="J9:K9"/>
    <mergeCell ref="C1:K2"/>
    <mergeCell ref="C3:K4"/>
    <mergeCell ref="D6:K6"/>
    <mergeCell ref="D7:E7"/>
    <mergeCell ref="F7:G7"/>
    <mergeCell ref="H7:I7"/>
    <mergeCell ref="J7:K7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C1:M179"/>
  <sheetViews>
    <sheetView showGridLines="0" zoomScale="85" zoomScaleNormal="85" workbookViewId="0">
      <selection sqref="A1:XFD1048576"/>
    </sheetView>
  </sheetViews>
  <sheetFormatPr baseColWidth="10" defaultColWidth="11.3984375" defaultRowHeight="14.25"/>
  <cols>
    <col min="1" max="2" width="7.3984375" customWidth="1"/>
    <col min="3" max="3" width="81.73046875" bestFit="1" customWidth="1"/>
    <col min="4" max="4" width="43" style="40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82" t="s">
        <v>137</v>
      </c>
      <c r="D1" s="82"/>
      <c r="E1" s="82"/>
      <c r="F1" s="82"/>
      <c r="G1" s="82"/>
      <c r="H1" s="82"/>
      <c r="I1" s="82"/>
      <c r="J1" s="82"/>
      <c r="K1" s="82"/>
    </row>
    <row r="2" spans="3:13" ht="30" customHeight="1">
      <c r="C2" s="82"/>
      <c r="D2" s="82"/>
      <c r="E2" s="82"/>
      <c r="F2" s="82"/>
      <c r="G2" s="82"/>
      <c r="H2" s="82"/>
      <c r="I2" s="82"/>
      <c r="J2" s="82"/>
      <c r="K2" s="82"/>
    </row>
    <row r="3" spans="3:13" ht="15" customHeight="1">
      <c r="C3" s="71" t="s">
        <v>2</v>
      </c>
      <c r="D3" s="71"/>
      <c r="E3" s="71"/>
      <c r="F3" s="71"/>
      <c r="G3" s="71"/>
      <c r="H3" s="71"/>
      <c r="I3" s="71"/>
      <c r="J3" s="71"/>
      <c r="K3" s="71"/>
    </row>
    <row r="4" spans="3:13" ht="15" customHeight="1">
      <c r="C4" s="71"/>
      <c r="D4" s="71"/>
      <c r="E4" s="71"/>
      <c r="F4" s="71"/>
      <c r="G4" s="71"/>
      <c r="H4" s="71"/>
      <c r="I4" s="71"/>
      <c r="J4" s="71"/>
      <c r="K4" s="71"/>
    </row>
    <row r="5" spans="3:13" ht="14.65" thickBot="1">
      <c r="C5" s="9"/>
      <c r="D5" s="39"/>
      <c r="E5" s="9"/>
      <c r="F5" s="9"/>
      <c r="G5" s="9"/>
      <c r="H5" s="9"/>
      <c r="I5" s="9"/>
      <c r="J5" s="9"/>
      <c r="K5" s="9"/>
    </row>
    <row r="6" spans="3:13" ht="15.4" thickTop="1" thickBot="1">
      <c r="C6" s="13" t="s">
        <v>3</v>
      </c>
      <c r="D6" s="92" t="s">
        <v>4</v>
      </c>
      <c r="E6" s="92"/>
      <c r="F6" s="10"/>
      <c r="G6" s="10"/>
      <c r="H6" s="9"/>
      <c r="I6" s="9"/>
      <c r="J6" s="9"/>
      <c r="K6" s="9"/>
    </row>
    <row r="7" spans="3:13" ht="15" thickTop="1" thickBot="1">
      <c r="C7" s="14" t="s">
        <v>34</v>
      </c>
      <c r="D7" s="87" t="s">
        <v>138</v>
      </c>
      <c r="E7" s="87"/>
      <c r="F7" s="9"/>
      <c r="G7" s="88"/>
      <c r="H7" s="88"/>
      <c r="I7" s="9"/>
      <c r="J7" s="9"/>
      <c r="K7" s="9"/>
    </row>
    <row r="8" spans="3:13" ht="15" thickTop="1" thickBot="1">
      <c r="C8" s="15" t="s">
        <v>11</v>
      </c>
      <c r="D8" s="89">
        <v>18574945</v>
      </c>
      <c r="E8" s="90"/>
      <c r="F8" s="11"/>
      <c r="G8" s="9"/>
      <c r="H8" s="9"/>
      <c r="I8" s="9"/>
      <c r="J8" s="9"/>
      <c r="K8" s="9"/>
    </row>
    <row r="9" spans="3:13" ht="15" thickTop="1" thickBot="1">
      <c r="C9" s="15" t="s">
        <v>12</v>
      </c>
      <c r="D9" s="89">
        <v>10026008</v>
      </c>
      <c r="E9" s="90"/>
      <c r="F9" s="9"/>
      <c r="G9" s="11"/>
      <c r="H9" s="9"/>
      <c r="I9" s="9"/>
      <c r="J9" s="9"/>
      <c r="K9" s="9"/>
    </row>
    <row r="10" spans="3:13" ht="15" thickTop="1" thickBot="1">
      <c r="C10" s="15" t="s">
        <v>13</v>
      </c>
      <c r="D10" s="89">
        <f>ROUND(D8/24/1.0026,0)</f>
        <v>771949</v>
      </c>
      <c r="E10" s="90"/>
      <c r="F10" s="9"/>
      <c r="G10" s="9"/>
      <c r="H10" s="9"/>
      <c r="I10" s="9"/>
      <c r="J10" s="9"/>
      <c r="K10" s="9"/>
    </row>
    <row r="11" spans="3:13" ht="15" thickTop="1" thickBot="1">
      <c r="C11" s="15" t="s">
        <v>14</v>
      </c>
      <c r="D11" s="89">
        <f>ROUND(D9/24/1.0026,0)</f>
        <v>416667</v>
      </c>
      <c r="E11" s="90"/>
      <c r="F11" s="9"/>
      <c r="G11" s="9"/>
      <c r="H11" s="9"/>
      <c r="I11" s="9"/>
      <c r="J11" s="9"/>
      <c r="K11" s="9"/>
    </row>
    <row r="12" spans="3:13" ht="15" thickTop="1" thickBot="1">
      <c r="C12" s="15" t="s">
        <v>15</v>
      </c>
      <c r="D12" s="63">
        <f>D11/D10</f>
        <v>0.53975975096800433</v>
      </c>
      <c r="E12" s="64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16</v>
      </c>
      <c r="D14" s="42" t="s">
        <v>17</v>
      </c>
      <c r="E14" s="42" t="s">
        <v>130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19</v>
      </c>
      <c r="D15" s="51">
        <v>25.718959776526024</v>
      </c>
      <c r="E15" s="17">
        <f>D15/100/24*365/31/1.0026</f>
        <v>0.12584779999999998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139</v>
      </c>
      <c r="D16" s="16">
        <v>0</v>
      </c>
      <c r="E16" s="17">
        <f>D16/24/1.0026</f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5.4" thickTop="1" thickBot="1">
      <c r="C18" s="13" t="s">
        <v>3</v>
      </c>
      <c r="D18" s="92" t="s">
        <v>21</v>
      </c>
      <c r="E18" s="92"/>
      <c r="F18" s="9"/>
      <c r="G18" s="9"/>
      <c r="H18" s="9"/>
      <c r="I18" s="9"/>
      <c r="J18" s="9"/>
      <c r="K18" s="9"/>
    </row>
    <row r="19" spans="3:11" ht="15" thickTop="1" thickBot="1">
      <c r="C19" s="14" t="s">
        <v>34</v>
      </c>
      <c r="D19" s="87" t="s">
        <v>138</v>
      </c>
      <c r="E19" s="87"/>
      <c r="F19" s="9"/>
      <c r="G19" s="9"/>
      <c r="H19" s="9"/>
      <c r="I19" s="9"/>
      <c r="J19" s="9"/>
      <c r="K19" s="9"/>
    </row>
    <row r="20" spans="3:11" ht="15" thickTop="1" thickBot="1">
      <c r="C20" s="15" t="s">
        <v>11</v>
      </c>
      <c r="D20" s="96">
        <v>47936271</v>
      </c>
      <c r="E20" s="77"/>
      <c r="F20" s="11"/>
      <c r="G20" s="9"/>
      <c r="H20" s="9"/>
      <c r="I20" s="9"/>
      <c r="J20" s="9"/>
      <c r="K20" s="9"/>
    </row>
    <row r="21" spans="3:11" ht="15" thickTop="1" thickBot="1">
      <c r="C21" s="15" t="s">
        <v>12</v>
      </c>
      <c r="D21" s="76">
        <v>0</v>
      </c>
      <c r="E21" s="77"/>
      <c r="F21" s="11"/>
      <c r="G21" s="9"/>
      <c r="H21" s="9"/>
      <c r="I21" s="9"/>
      <c r="J21" s="9"/>
      <c r="K21" s="9"/>
    </row>
    <row r="22" spans="3:11" ht="15" thickTop="1" thickBot="1">
      <c r="C22" s="15" t="s">
        <v>13</v>
      </c>
      <c r="D22" s="76">
        <f>ROUND(D20/24/1.0026,0)</f>
        <v>1992165</v>
      </c>
      <c r="E22" s="77"/>
      <c r="F22" s="9"/>
      <c r="G22" s="9"/>
      <c r="H22" s="9"/>
      <c r="I22" s="9"/>
      <c r="J22" s="9"/>
      <c r="K22" s="9"/>
    </row>
    <row r="23" spans="3:11" ht="15" thickTop="1" thickBot="1">
      <c r="C23" s="15" t="s">
        <v>14</v>
      </c>
      <c r="D23" s="76">
        <v>0</v>
      </c>
      <c r="E23" s="77"/>
      <c r="F23" s="9"/>
      <c r="G23" s="9"/>
      <c r="H23" s="9"/>
      <c r="I23" s="9"/>
      <c r="J23" s="9"/>
      <c r="K23" s="9"/>
    </row>
    <row r="24" spans="3:11" ht="15" thickTop="1" thickBot="1">
      <c r="C24" s="15" t="s">
        <v>15</v>
      </c>
      <c r="D24" s="63">
        <f>D23/D22</f>
        <v>0</v>
      </c>
      <c r="E24" s="64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16</v>
      </c>
      <c r="D26" s="42" t="s">
        <v>17</v>
      </c>
      <c r="E26" s="42" t="s">
        <v>130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19</v>
      </c>
      <c r="D27" s="17">
        <v>60.372844415605478</v>
      </c>
      <c r="E27" s="17">
        <f>D27/100/24*365/31/1.0026</f>
        <v>0.29541589999999995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139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 ht="15" thickTop="1" thickBot="1">
      <c r="F29" s="9"/>
      <c r="G29" s="9"/>
      <c r="H29" s="9"/>
      <c r="I29" s="9"/>
      <c r="J29" s="9"/>
      <c r="K29" s="9"/>
    </row>
    <row r="30" spans="3:11" ht="15.4" thickTop="1" thickBot="1">
      <c r="C30" s="13" t="s">
        <v>24</v>
      </c>
      <c r="D30" s="92" t="s">
        <v>4</v>
      </c>
      <c r="E30" s="92"/>
      <c r="F30" s="10"/>
      <c r="G30" s="10"/>
      <c r="H30" s="9"/>
      <c r="I30" s="9"/>
      <c r="J30" s="9"/>
      <c r="K30" s="9"/>
    </row>
    <row r="31" spans="3:11" ht="15" thickTop="1" thickBot="1">
      <c r="C31" s="14" t="s">
        <v>34</v>
      </c>
      <c r="D31" s="87" t="s">
        <v>138</v>
      </c>
      <c r="E31" s="87"/>
      <c r="F31" s="9"/>
      <c r="G31" s="88"/>
      <c r="H31" s="88"/>
      <c r="I31" s="9"/>
      <c r="J31" s="9"/>
      <c r="K31" s="9"/>
    </row>
    <row r="32" spans="3:11" ht="15" thickTop="1" thickBot="1">
      <c r="C32" s="15" t="s">
        <v>11</v>
      </c>
      <c r="D32" s="89">
        <v>0</v>
      </c>
      <c r="E32" s="90"/>
      <c r="F32" s="11"/>
      <c r="G32" s="9"/>
      <c r="H32" s="9"/>
      <c r="I32" s="9"/>
      <c r="J32" s="9"/>
      <c r="K32" s="9"/>
    </row>
    <row r="33" spans="3:13" ht="15" thickTop="1" thickBot="1">
      <c r="C33" s="15" t="s">
        <v>12</v>
      </c>
      <c r="D33" s="76">
        <v>0</v>
      </c>
      <c r="E33" s="77"/>
      <c r="F33" s="9"/>
      <c r="G33" s="11"/>
      <c r="H33" s="9"/>
      <c r="I33" s="9"/>
      <c r="J33" s="9"/>
      <c r="K33" s="9"/>
    </row>
    <row r="34" spans="3:13" ht="15" thickTop="1" thickBot="1">
      <c r="C34" s="15" t="s">
        <v>13</v>
      </c>
      <c r="D34" s="89">
        <f>ROUND(D32/24/1.0026,0)</f>
        <v>0</v>
      </c>
      <c r="E34" s="90"/>
      <c r="F34" s="9"/>
      <c r="G34" s="9"/>
      <c r="H34" s="9"/>
      <c r="I34" s="9"/>
      <c r="J34" s="9"/>
      <c r="K34" s="9"/>
    </row>
    <row r="35" spans="3:13" ht="15" thickTop="1" thickBot="1">
      <c r="C35" s="15" t="s">
        <v>14</v>
      </c>
      <c r="D35" s="89">
        <f>ROUND(D33/24/1.0026,0)</f>
        <v>0</v>
      </c>
      <c r="E35" s="90"/>
      <c r="F35" s="83"/>
      <c r="G35" s="83"/>
      <c r="H35" s="9"/>
      <c r="I35" s="9"/>
      <c r="J35" s="9"/>
      <c r="K35" s="9"/>
    </row>
    <row r="36" spans="3:13" ht="15" thickTop="1" thickBot="1">
      <c r="C36" s="15" t="s">
        <v>15</v>
      </c>
      <c r="D36" s="63">
        <v>0</v>
      </c>
      <c r="E36" s="64"/>
      <c r="F36" s="9"/>
      <c r="G36" s="9"/>
      <c r="H36" s="9"/>
      <c r="I36" s="9"/>
      <c r="J36" s="9"/>
      <c r="K36" s="9"/>
    </row>
    <row r="37" spans="3:13" ht="15" thickTop="1" thickBot="1">
      <c r="F37" s="9"/>
      <c r="G37" s="9"/>
      <c r="H37" s="9"/>
      <c r="I37" s="9"/>
      <c r="J37" s="9"/>
      <c r="K37" s="9"/>
      <c r="M37" s="12"/>
    </row>
    <row r="38" spans="3:13" ht="41.25" thickTop="1" thickBot="1">
      <c r="C38" s="15" t="s">
        <v>16</v>
      </c>
      <c r="D38" s="42" t="s">
        <v>17</v>
      </c>
      <c r="E38" s="42" t="s">
        <v>130</v>
      </c>
      <c r="F38" s="9"/>
      <c r="G38" s="9"/>
      <c r="H38" s="9"/>
      <c r="I38" s="9"/>
      <c r="J38" s="9"/>
      <c r="K38" s="9"/>
    </row>
    <row r="39" spans="3:13" ht="15" thickTop="1" thickBot="1">
      <c r="C39" s="15" t="s">
        <v>19</v>
      </c>
      <c r="D39" s="51">
        <f>D15</f>
        <v>25.718959776526024</v>
      </c>
      <c r="E39" s="51">
        <f>D39/100/24*365/31/1.0026</f>
        <v>0.12584779999999998</v>
      </c>
      <c r="F39" s="9"/>
      <c r="G39" s="9"/>
      <c r="H39" s="9"/>
      <c r="I39" s="9"/>
      <c r="J39" s="9"/>
      <c r="K39" s="9"/>
    </row>
    <row r="40" spans="3:13" ht="15" thickTop="1" thickBot="1">
      <c r="C40" s="15" t="s">
        <v>139</v>
      </c>
      <c r="D40" s="16">
        <v>0</v>
      </c>
      <c r="E40" s="54"/>
      <c r="F40" s="9"/>
      <c r="G40" s="9"/>
      <c r="H40" s="9"/>
      <c r="I40" s="9"/>
      <c r="J40" s="9"/>
      <c r="K40" s="9"/>
    </row>
    <row r="41" spans="3:13" ht="15" thickTop="1" thickBot="1">
      <c r="F41" s="9"/>
      <c r="G41" s="9"/>
      <c r="H41" s="9"/>
      <c r="I41" s="9"/>
      <c r="J41" s="9"/>
      <c r="K41" s="9"/>
    </row>
    <row r="42" spans="3:13" ht="15.4" thickTop="1" thickBot="1">
      <c r="C42" s="13" t="s">
        <v>24</v>
      </c>
      <c r="D42" s="92" t="s">
        <v>21</v>
      </c>
      <c r="E42" s="92"/>
      <c r="F42" s="9"/>
      <c r="G42" s="9"/>
      <c r="H42" s="9"/>
      <c r="I42" s="9"/>
      <c r="J42" s="9"/>
      <c r="K42" s="9"/>
    </row>
    <row r="43" spans="3:13" ht="15" thickTop="1" thickBot="1">
      <c r="C43" s="14" t="s">
        <v>34</v>
      </c>
      <c r="D43" s="87" t="s">
        <v>138</v>
      </c>
      <c r="E43" s="87"/>
      <c r="F43" s="9"/>
      <c r="G43" s="9"/>
      <c r="H43" s="9"/>
      <c r="I43" s="9"/>
      <c r="J43" s="9"/>
      <c r="K43" s="9"/>
    </row>
    <row r="44" spans="3:13" ht="15" thickTop="1" thickBot="1">
      <c r="C44" s="15" t="s">
        <v>11</v>
      </c>
      <c r="D44" s="76">
        <v>50371000</v>
      </c>
      <c r="E44" s="77"/>
      <c r="F44" s="11"/>
      <c r="G44" s="9"/>
      <c r="H44" s="9"/>
      <c r="I44" s="9"/>
      <c r="J44" s="9"/>
      <c r="K44" s="9"/>
    </row>
    <row r="45" spans="3:13" ht="15" thickTop="1" thickBot="1">
      <c r="C45" s="15" t="s">
        <v>12</v>
      </c>
      <c r="D45" s="76">
        <v>0</v>
      </c>
      <c r="E45" s="77"/>
      <c r="F45" s="9"/>
      <c r="G45" s="9"/>
      <c r="H45" s="9"/>
      <c r="I45" s="9"/>
      <c r="J45" s="9"/>
      <c r="K45" s="9"/>
    </row>
    <row r="46" spans="3:13" ht="15" thickTop="1" thickBot="1">
      <c r="C46" s="15" t="s">
        <v>13</v>
      </c>
      <c r="D46" s="76">
        <f>ROUND(D44/24/1.0026,0)</f>
        <v>2093349</v>
      </c>
      <c r="E46" s="77"/>
      <c r="F46" s="9"/>
      <c r="G46" s="9"/>
      <c r="H46" s="9"/>
      <c r="I46" s="9"/>
      <c r="J46" s="9"/>
      <c r="K46" s="9"/>
    </row>
    <row r="47" spans="3:13" ht="15" thickTop="1" thickBot="1">
      <c r="C47" s="15" t="s">
        <v>14</v>
      </c>
      <c r="D47" s="76">
        <f>ROUND(D45/24/1.0026,0)</f>
        <v>0</v>
      </c>
      <c r="E47" s="77"/>
      <c r="F47" s="9"/>
      <c r="G47" s="9"/>
      <c r="H47" s="9"/>
      <c r="I47" s="9"/>
      <c r="J47" s="9"/>
      <c r="K47" s="9"/>
    </row>
    <row r="48" spans="3:13" ht="15" thickTop="1" thickBot="1">
      <c r="C48" s="15" t="s">
        <v>15</v>
      </c>
      <c r="D48" s="63">
        <f>D47/D46</f>
        <v>0</v>
      </c>
      <c r="E48" s="64"/>
      <c r="F48" s="9"/>
      <c r="G48" s="9"/>
      <c r="H48" s="9"/>
      <c r="I48" s="9"/>
      <c r="J48" s="9"/>
      <c r="K48" s="9"/>
    </row>
    <row r="49" spans="3:11" ht="15.75" customHeight="1" thickTop="1" thickBot="1">
      <c r="F49" s="9"/>
      <c r="G49" s="9"/>
      <c r="H49" s="9"/>
      <c r="I49" s="9"/>
      <c r="J49" s="9"/>
      <c r="K49" s="9"/>
    </row>
    <row r="50" spans="3:11" ht="41.25" thickTop="1" thickBot="1">
      <c r="C50" s="15" t="s">
        <v>16</v>
      </c>
      <c r="D50" s="42" t="s">
        <v>17</v>
      </c>
      <c r="E50" s="42" t="s">
        <v>130</v>
      </c>
      <c r="F50" s="9"/>
      <c r="G50" s="9"/>
      <c r="H50" s="9"/>
      <c r="I50" s="9"/>
      <c r="J50" s="9"/>
      <c r="K50" s="9"/>
    </row>
    <row r="51" spans="3:11" ht="15" thickTop="1" thickBot="1">
      <c r="C51" s="15" t="s">
        <v>19</v>
      </c>
      <c r="D51" s="17">
        <f>D27</f>
        <v>60.372844415605478</v>
      </c>
      <c r="E51" s="17">
        <f>D51/100/24*365/31/1.0026</f>
        <v>0.29541589999999995</v>
      </c>
      <c r="F51" s="9"/>
      <c r="G51" s="9"/>
      <c r="H51" s="9"/>
      <c r="I51" s="9"/>
      <c r="J51" s="9"/>
      <c r="K51" s="9"/>
    </row>
    <row r="52" spans="3:11" ht="15" thickTop="1" thickBot="1">
      <c r="C52" s="15" t="s">
        <v>139</v>
      </c>
      <c r="D52" s="16">
        <v>0</v>
      </c>
      <c r="E52" s="23">
        <v>0</v>
      </c>
      <c r="F52" s="9"/>
      <c r="G52" s="9"/>
      <c r="H52" s="9"/>
      <c r="I52" s="9"/>
      <c r="J52" s="9"/>
      <c r="K52" s="9"/>
    </row>
    <row r="53" spans="3:11" ht="14.65" thickTop="1">
      <c r="D53" s="91"/>
      <c r="E53" s="91"/>
      <c r="F53" s="9"/>
      <c r="G53" s="9"/>
      <c r="H53" s="9"/>
      <c r="I53" s="9"/>
      <c r="J53" s="9"/>
      <c r="K53" s="9"/>
    </row>
    <row r="54" spans="3:11">
      <c r="D54" s="91"/>
      <c r="E54" s="91"/>
      <c r="F54" s="9"/>
      <c r="G54" s="9"/>
      <c r="H54" s="9"/>
      <c r="I54" s="9"/>
      <c r="J54" s="9"/>
      <c r="K54" s="9"/>
    </row>
    <row r="55" spans="3:11">
      <c r="D55" s="91"/>
      <c r="E55" s="91"/>
      <c r="F55" s="11"/>
      <c r="G55" s="9"/>
      <c r="H55" s="9"/>
      <c r="I55" s="9"/>
      <c r="J55" s="9"/>
      <c r="K55" s="9"/>
    </row>
    <row r="56" spans="3:11">
      <c r="D56" s="91"/>
      <c r="E56" s="91"/>
      <c r="F56" s="9"/>
      <c r="G56" s="9"/>
      <c r="H56" s="9"/>
      <c r="I56" s="9"/>
      <c r="J56" s="9"/>
      <c r="K56" s="9"/>
    </row>
    <row r="57" spans="3:11">
      <c r="D57" s="91"/>
      <c r="E57" s="91"/>
      <c r="F57" s="9"/>
      <c r="G57" s="9"/>
      <c r="H57" s="9"/>
      <c r="I57" s="9"/>
      <c r="J57" s="9"/>
      <c r="K57" s="9"/>
    </row>
    <row r="58" spans="3:11">
      <c r="D58" s="91"/>
      <c r="E58" s="91"/>
      <c r="F58" s="9"/>
      <c r="G58" s="9"/>
      <c r="H58" s="9"/>
      <c r="I58" s="9"/>
      <c r="J58" s="9"/>
      <c r="K58" s="9"/>
    </row>
    <row r="59" spans="3:11">
      <c r="D59" s="91"/>
      <c r="E59" s="91"/>
      <c r="F59" s="9"/>
      <c r="G59" s="9"/>
      <c r="H59" s="9"/>
      <c r="I59" s="9"/>
      <c r="J59" s="9"/>
      <c r="K59" s="9"/>
    </row>
    <row r="60" spans="3:11">
      <c r="D60"/>
      <c r="F60" s="9"/>
      <c r="G60" s="9"/>
      <c r="H60" s="9"/>
      <c r="I60" s="9"/>
      <c r="J60" s="9"/>
      <c r="K60" s="9"/>
    </row>
    <row r="61" spans="3:11">
      <c r="D61"/>
      <c r="F61" s="9"/>
      <c r="G61" s="9"/>
      <c r="H61" s="9"/>
      <c r="I61" s="9"/>
      <c r="J61" s="9"/>
      <c r="K61" s="9"/>
    </row>
    <row r="62" spans="3:11">
      <c r="D62"/>
      <c r="F62" s="9"/>
      <c r="G62" s="9"/>
      <c r="H62" s="9"/>
      <c r="I62" s="9"/>
      <c r="J62" s="9"/>
      <c r="K62" s="9"/>
    </row>
    <row r="63" spans="3:11">
      <c r="D63"/>
      <c r="F63" s="9"/>
      <c r="G63" s="9"/>
      <c r="H63" s="9"/>
      <c r="I63" s="9"/>
      <c r="J63" s="9"/>
      <c r="K63" s="9"/>
    </row>
    <row r="64" spans="3:11" ht="20.25" customHeight="1">
      <c r="D64"/>
      <c r="F64" s="9"/>
      <c r="G64" s="9"/>
      <c r="H64" s="9"/>
      <c r="I64" s="9"/>
      <c r="J64" s="9"/>
      <c r="K64" s="9"/>
    </row>
    <row r="65" spans="4:6">
      <c r="D65" s="91"/>
      <c r="E65" s="91"/>
    </row>
    <row r="66" spans="4:6">
      <c r="D66" s="91"/>
      <c r="E66" s="91"/>
    </row>
    <row r="67" spans="4:6">
      <c r="D67" s="91"/>
      <c r="E67" s="91"/>
      <c r="F67" s="11"/>
    </row>
    <row r="68" spans="4:6">
      <c r="D68" s="91"/>
      <c r="E68" s="91"/>
    </row>
    <row r="69" spans="4:6">
      <c r="D69" s="91"/>
      <c r="E69" s="91"/>
    </row>
    <row r="70" spans="4:6">
      <c r="D70" s="91"/>
      <c r="E70" s="91"/>
    </row>
    <row r="71" spans="4:6">
      <c r="D71" s="91"/>
      <c r="E71" s="91"/>
    </row>
    <row r="72" spans="4:6" ht="20.25" customHeight="1">
      <c r="D72"/>
    </row>
    <row r="73" spans="4:6">
      <c r="D73"/>
    </row>
    <row r="74" spans="4:6">
      <c r="D74"/>
    </row>
    <row r="75" spans="4:6">
      <c r="D75"/>
    </row>
    <row r="77" spans="4:6" ht="20.25" customHeight="1"/>
    <row r="78" spans="4:6" ht="20.25" customHeight="1"/>
    <row r="79" spans="4:6" ht="20.25" customHeight="1"/>
    <row r="80" spans="4:6" ht="20.25" customHeight="1"/>
    <row r="81" ht="36" customHeight="1"/>
    <row r="82" ht="20.25" customHeight="1"/>
    <row r="83" ht="20.25" customHeight="1"/>
    <row r="84" ht="20.25" customHeight="1"/>
    <row r="85" ht="20.25" customHeight="1"/>
    <row r="86" ht="36" customHeight="1"/>
    <row r="87" ht="20.25" customHeight="1"/>
    <row r="88" ht="20.25" customHeight="1"/>
    <row r="89" ht="20.25" customHeight="1"/>
    <row r="90" ht="20.25" customHeight="1"/>
    <row r="91" ht="36" customHeight="1"/>
    <row r="92" ht="20.25" customHeight="1"/>
    <row r="93" ht="20.25" customHeight="1"/>
    <row r="94" ht="20.25" customHeight="1"/>
    <row r="95" ht="20.25" customHeight="1"/>
    <row r="96" ht="36" customHeight="1"/>
    <row r="97" ht="20.25" customHeight="1"/>
    <row r="98" ht="20.25" customHeight="1"/>
    <row r="99" ht="20.25" customHeight="1"/>
    <row r="100" ht="20.25" customHeight="1"/>
    <row r="101" ht="36" customHeight="1"/>
    <row r="102" ht="20.25" customHeight="1"/>
    <row r="103" ht="20.25" customHeight="1"/>
    <row r="104" ht="20.25" customHeight="1"/>
    <row r="105" ht="20.25" customHeight="1"/>
    <row r="106" ht="36" customHeight="1"/>
    <row r="107" ht="20.25" customHeight="1"/>
    <row r="108" ht="20.25" customHeight="1"/>
    <row r="109" ht="20.25" customHeight="1"/>
    <row r="110" ht="20.25" customHeight="1"/>
    <row r="111" ht="36" customHeight="1"/>
    <row r="112" ht="20.25" customHeight="1"/>
    <row r="113" ht="20.25" customHeight="1"/>
    <row r="114" ht="20.25" customHeight="1"/>
    <row r="115" ht="20.25" customHeight="1"/>
    <row r="116" ht="36" customHeight="1"/>
    <row r="117" ht="20.25" customHeight="1"/>
    <row r="118" ht="20.25" customHeight="1"/>
    <row r="119" ht="20.25" customHeight="1"/>
    <row r="120" ht="20.25" customHeight="1"/>
    <row r="121" ht="36" customHeight="1"/>
    <row r="122" ht="20.25" customHeight="1"/>
    <row r="123" ht="20.25" customHeight="1"/>
    <row r="124" ht="20.25" customHeight="1"/>
    <row r="125" ht="20.25" customHeight="1"/>
    <row r="126" ht="36" customHeight="1"/>
    <row r="127" ht="20.25" customHeight="1"/>
    <row r="128" ht="20.25" customHeight="1"/>
    <row r="129" ht="20.25" customHeight="1"/>
    <row r="130" ht="20.25" customHeight="1"/>
    <row r="131" ht="36" customHeight="1"/>
    <row r="132" ht="20.25" customHeight="1"/>
    <row r="133" ht="20.25" customHeight="1"/>
    <row r="134" ht="20.25" customHeight="1"/>
    <row r="135" ht="20.25" customHeight="1"/>
    <row r="136" ht="36" customHeight="1"/>
    <row r="137" ht="20.25" customHeight="1"/>
    <row r="138" ht="20.25" customHeight="1"/>
    <row r="139" ht="20.25" customHeight="1"/>
    <row r="140" ht="20.25" customHeight="1"/>
    <row r="141" ht="36" customHeight="1"/>
    <row r="142" ht="20.25" customHeight="1"/>
    <row r="143" ht="20.25" customHeight="1"/>
    <row r="144" ht="20.25" customHeight="1"/>
    <row r="145" ht="20.25" customHeight="1"/>
    <row r="146" ht="36" customHeight="1"/>
    <row r="147" ht="20.25" customHeight="1"/>
    <row r="148" ht="20.25" customHeight="1"/>
    <row r="149" ht="20.25" customHeight="1"/>
    <row r="150" ht="20.25" customHeight="1"/>
    <row r="151" ht="36" customHeight="1"/>
    <row r="152" ht="20.25" customHeight="1"/>
    <row r="153" ht="20.25" customHeight="1"/>
    <row r="154" ht="20.25" customHeight="1"/>
    <row r="155" ht="20.25" customHeight="1"/>
    <row r="156" ht="36" customHeight="1"/>
    <row r="157" ht="20.25" customHeight="1"/>
    <row r="158" ht="20.25" customHeight="1"/>
    <row r="159" ht="20.25" customHeight="1"/>
    <row r="160" ht="20.25" customHeight="1"/>
    <row r="161" ht="36" customHeight="1"/>
    <row r="162" ht="20.25" customHeight="1"/>
    <row r="163" ht="20.25" customHeight="1"/>
    <row r="164" ht="20.25" customHeight="1"/>
    <row r="165" ht="20.25" customHeight="1"/>
    <row r="166" ht="36" customHeight="1"/>
    <row r="167" ht="20.25" customHeight="1"/>
    <row r="168" ht="20.25" customHeight="1"/>
    <row r="169" ht="20.25" customHeight="1"/>
    <row r="171" ht="36" customHeight="1"/>
    <row r="172" ht="20.25" customHeight="1"/>
    <row r="173" ht="20.25" customHeight="1"/>
    <row r="174" ht="20.25" customHeight="1"/>
    <row r="175" ht="20.25" customHeight="1"/>
    <row r="176" ht="36" customHeight="1"/>
    <row r="177" ht="20.25" customHeight="1"/>
    <row r="178" ht="20.25" customHeight="1"/>
    <row r="179" ht="20.25" customHeight="1"/>
  </sheetData>
  <mergeCells count="47">
    <mergeCell ref="D68:E68"/>
    <mergeCell ref="D69:E69"/>
    <mergeCell ref="D70:E70"/>
    <mergeCell ref="D71:E71"/>
    <mergeCell ref="D57:E57"/>
    <mergeCell ref="D58:E58"/>
    <mergeCell ref="D59:E59"/>
    <mergeCell ref="D65:E65"/>
    <mergeCell ref="D66:E66"/>
    <mergeCell ref="D67:E67"/>
    <mergeCell ref="D56:E56"/>
    <mergeCell ref="D36:E36"/>
    <mergeCell ref="D42:E42"/>
    <mergeCell ref="D43:E43"/>
    <mergeCell ref="D44:E44"/>
    <mergeCell ref="D45:E45"/>
    <mergeCell ref="D46:E46"/>
    <mergeCell ref="D47:E47"/>
    <mergeCell ref="D48:E48"/>
    <mergeCell ref="D53:E53"/>
    <mergeCell ref="D54:E54"/>
    <mergeCell ref="D55:E55"/>
    <mergeCell ref="D35:E35"/>
    <mergeCell ref="F35:G35"/>
    <mergeCell ref="D20:E20"/>
    <mergeCell ref="D21:E21"/>
    <mergeCell ref="D22:E22"/>
    <mergeCell ref="D23:E23"/>
    <mergeCell ref="D24:E24"/>
    <mergeCell ref="D30:E30"/>
    <mergeCell ref="D31:E31"/>
    <mergeCell ref="G31:H31"/>
    <mergeCell ref="D32:E32"/>
    <mergeCell ref="D33:E33"/>
    <mergeCell ref="D34:E34"/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C1:M179"/>
  <sheetViews>
    <sheetView showGridLines="0" topLeftCell="A25" zoomScale="85" zoomScaleNormal="85" workbookViewId="0">
      <selection activeCell="C58" sqref="C58"/>
    </sheetView>
  </sheetViews>
  <sheetFormatPr baseColWidth="10" defaultColWidth="11.3984375" defaultRowHeight="14.25"/>
  <cols>
    <col min="1" max="2" width="7.3984375" customWidth="1"/>
    <col min="3" max="3" width="81.73046875" bestFit="1" customWidth="1"/>
    <col min="4" max="4" width="43" style="40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82" t="s">
        <v>140</v>
      </c>
      <c r="D1" s="82"/>
      <c r="E1" s="82"/>
      <c r="F1" s="82"/>
      <c r="G1" s="82"/>
      <c r="H1" s="82"/>
      <c r="I1" s="82"/>
      <c r="J1" s="82"/>
      <c r="K1" s="82"/>
    </row>
    <row r="2" spans="3:13" ht="30" customHeight="1">
      <c r="C2" s="82"/>
      <c r="D2" s="82"/>
      <c r="E2" s="82"/>
      <c r="F2" s="82"/>
      <c r="G2" s="82"/>
      <c r="H2" s="82"/>
      <c r="I2" s="82"/>
      <c r="J2" s="82"/>
      <c r="K2" s="82"/>
    </row>
    <row r="3" spans="3:13" ht="15" customHeight="1">
      <c r="C3" s="71" t="s">
        <v>2</v>
      </c>
      <c r="D3" s="71"/>
      <c r="E3" s="71"/>
      <c r="F3" s="71"/>
      <c r="G3" s="71"/>
      <c r="H3" s="71"/>
      <c r="I3" s="71"/>
      <c r="J3" s="71"/>
      <c r="K3" s="71"/>
    </row>
    <row r="4" spans="3:13" ht="15" customHeight="1">
      <c r="C4" s="71"/>
      <c r="D4" s="71"/>
      <c r="E4" s="71"/>
      <c r="F4" s="71"/>
      <c r="G4" s="71"/>
      <c r="H4" s="71"/>
      <c r="I4" s="71"/>
      <c r="J4" s="71"/>
      <c r="K4" s="71"/>
    </row>
    <row r="5" spans="3:13" ht="14.65" thickBot="1">
      <c r="C5" s="9"/>
      <c r="D5" s="39"/>
      <c r="E5" s="9"/>
      <c r="F5" s="9"/>
      <c r="G5" s="9"/>
      <c r="H5" s="9"/>
      <c r="I5" s="9"/>
      <c r="J5" s="9"/>
      <c r="K5" s="9"/>
    </row>
    <row r="6" spans="3:13" ht="15.4" thickTop="1" thickBot="1">
      <c r="C6" s="13" t="s">
        <v>3</v>
      </c>
      <c r="D6" s="92" t="s">
        <v>4</v>
      </c>
      <c r="E6" s="92"/>
      <c r="F6" s="10"/>
      <c r="G6" s="10"/>
      <c r="H6" s="9"/>
      <c r="I6" s="9"/>
      <c r="J6" s="9"/>
      <c r="K6" s="9"/>
    </row>
    <row r="7" spans="3:13" ht="15" thickTop="1" thickBot="1">
      <c r="C7" s="14" t="s">
        <v>34</v>
      </c>
      <c r="D7" s="87" t="s">
        <v>141</v>
      </c>
      <c r="E7" s="87"/>
      <c r="F7" s="9"/>
      <c r="G7" s="88"/>
      <c r="H7" s="88"/>
      <c r="I7" s="9"/>
      <c r="J7" s="9"/>
      <c r="K7" s="9"/>
    </row>
    <row r="8" spans="3:13" ht="15" thickTop="1" thickBot="1">
      <c r="C8" s="15" t="s">
        <v>11</v>
      </c>
      <c r="D8" s="89">
        <v>18479971</v>
      </c>
      <c r="E8" s="90"/>
      <c r="F8" s="11"/>
      <c r="G8" s="9"/>
      <c r="H8" s="9"/>
      <c r="I8" s="9"/>
      <c r="J8" s="9"/>
      <c r="K8" s="9"/>
    </row>
    <row r="9" spans="3:13" ht="15" thickTop="1" thickBot="1">
      <c r="C9" s="15" t="s">
        <v>12</v>
      </c>
      <c r="D9" s="97">
        <v>10026008</v>
      </c>
      <c r="E9" s="90"/>
      <c r="F9" s="9"/>
      <c r="G9" s="11"/>
      <c r="H9" s="9"/>
      <c r="I9" s="9"/>
      <c r="J9" s="9"/>
      <c r="K9" s="9"/>
    </row>
    <row r="10" spans="3:13" ht="15" thickTop="1" thickBot="1">
      <c r="C10" s="15" t="s">
        <v>13</v>
      </c>
      <c r="D10" s="89">
        <f>ROUND(D8/24/1.0026,0)</f>
        <v>768002</v>
      </c>
      <c r="E10" s="90"/>
      <c r="F10" s="9"/>
      <c r="G10" s="9"/>
      <c r="H10" s="9"/>
      <c r="I10" s="9"/>
      <c r="J10" s="9"/>
      <c r="K10" s="9"/>
    </row>
    <row r="11" spans="3:13" ht="15" thickTop="1" thickBot="1">
      <c r="C11" s="15" t="s">
        <v>14</v>
      </c>
      <c r="D11" s="89">
        <f>ROUND(D9/24/1.0026,0)</f>
        <v>416667</v>
      </c>
      <c r="E11" s="90"/>
      <c r="F11" s="9"/>
      <c r="G11" s="9"/>
      <c r="H11" s="9"/>
      <c r="I11" s="9"/>
      <c r="J11" s="9"/>
      <c r="K11" s="9"/>
    </row>
    <row r="12" spans="3:13" ht="15" thickTop="1" thickBot="1">
      <c r="C12" s="15" t="s">
        <v>15</v>
      </c>
      <c r="D12" s="63">
        <f>D11/D10</f>
        <v>0.5425337434017099</v>
      </c>
      <c r="E12" s="64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16</v>
      </c>
      <c r="D14" s="42" t="s">
        <v>17</v>
      </c>
      <c r="E14" s="42" t="s">
        <v>130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19</v>
      </c>
      <c r="D15" s="51">
        <v>24.889315912767124</v>
      </c>
      <c r="E15" s="17">
        <f>D15/100/24*365/30/1.0026</f>
        <v>0.12584780000000001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139</v>
      </c>
      <c r="D16" s="16">
        <v>0</v>
      </c>
      <c r="E16" s="17">
        <f>D16/24/1.0026</f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5.4" thickTop="1" thickBot="1">
      <c r="C18" s="13" t="s">
        <v>3</v>
      </c>
      <c r="D18" s="92" t="s">
        <v>21</v>
      </c>
      <c r="E18" s="92"/>
      <c r="F18" s="9"/>
      <c r="G18" s="9"/>
      <c r="H18" s="9"/>
      <c r="I18" s="9"/>
      <c r="J18" s="9"/>
      <c r="K18" s="9"/>
    </row>
    <row r="19" spans="3:11" ht="15" thickTop="1" thickBot="1">
      <c r="C19" s="14" t="s">
        <v>34</v>
      </c>
      <c r="D19" s="87" t="s">
        <v>141</v>
      </c>
      <c r="E19" s="87"/>
      <c r="F19" s="9"/>
      <c r="G19" s="9"/>
      <c r="H19" s="9"/>
      <c r="I19" s="9"/>
      <c r="J19" s="9"/>
      <c r="K19" s="9"/>
    </row>
    <row r="20" spans="3:11" ht="15" thickTop="1" thickBot="1">
      <c r="C20" s="15" t="s">
        <v>11</v>
      </c>
      <c r="D20" s="96">
        <v>47936271</v>
      </c>
      <c r="E20" s="77"/>
      <c r="F20" s="11"/>
      <c r="G20" s="9"/>
      <c r="H20" s="9"/>
      <c r="I20" s="9"/>
      <c r="J20" s="9"/>
      <c r="K20" s="9"/>
    </row>
    <row r="21" spans="3:11" ht="15" thickTop="1" thickBot="1">
      <c r="C21" s="15" t="s">
        <v>12</v>
      </c>
      <c r="D21" s="76">
        <v>0</v>
      </c>
      <c r="E21" s="77"/>
      <c r="F21" s="11"/>
      <c r="G21" s="9"/>
      <c r="H21" s="9"/>
      <c r="I21" s="9"/>
      <c r="J21" s="9"/>
      <c r="K21" s="9"/>
    </row>
    <row r="22" spans="3:11" ht="15" thickTop="1" thickBot="1">
      <c r="C22" s="15" t="s">
        <v>13</v>
      </c>
      <c r="D22" s="76">
        <f>ROUND(D20/24/1.0026,0)</f>
        <v>1992165</v>
      </c>
      <c r="E22" s="77"/>
      <c r="F22" s="9"/>
      <c r="G22" s="9"/>
      <c r="H22" s="9"/>
      <c r="I22" s="9"/>
      <c r="J22" s="9"/>
      <c r="K22" s="9"/>
    </row>
    <row r="23" spans="3:11" ht="15" thickTop="1" thickBot="1">
      <c r="C23" s="15" t="s">
        <v>14</v>
      </c>
      <c r="D23" s="76">
        <v>0</v>
      </c>
      <c r="E23" s="77"/>
      <c r="F23" s="9"/>
      <c r="G23" s="9"/>
      <c r="H23" s="9"/>
      <c r="I23" s="9"/>
      <c r="J23" s="9"/>
      <c r="K23" s="9"/>
    </row>
    <row r="24" spans="3:11" ht="15" thickTop="1" thickBot="1">
      <c r="C24" s="15" t="s">
        <v>15</v>
      </c>
      <c r="D24" s="63">
        <f>D23/D22</f>
        <v>0</v>
      </c>
      <c r="E24" s="64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16</v>
      </c>
      <c r="D26" s="42" t="s">
        <v>17</v>
      </c>
      <c r="E26" s="42" t="s">
        <v>130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19</v>
      </c>
      <c r="D27" s="17">
        <v>58.425333305424672</v>
      </c>
      <c r="E27" s="17">
        <f>D27/100/24*365/30/1.0026</f>
        <v>0.29541590000000012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139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 ht="15" thickTop="1" thickBot="1">
      <c r="F29" s="9"/>
      <c r="G29" s="9"/>
      <c r="H29" s="9"/>
      <c r="I29" s="9"/>
      <c r="J29" s="9"/>
      <c r="K29" s="9"/>
    </row>
    <row r="30" spans="3:11" ht="15.4" thickTop="1" thickBot="1">
      <c r="C30" s="13" t="s">
        <v>24</v>
      </c>
      <c r="D30" s="92" t="s">
        <v>4</v>
      </c>
      <c r="E30" s="92"/>
      <c r="F30" s="10"/>
      <c r="G30" s="10"/>
      <c r="H30" s="9"/>
      <c r="I30" s="9"/>
      <c r="J30" s="9"/>
      <c r="K30" s="9"/>
    </row>
    <row r="31" spans="3:11" ht="15" thickTop="1" thickBot="1">
      <c r="C31" s="14" t="s">
        <v>34</v>
      </c>
      <c r="D31" s="87" t="s">
        <v>141</v>
      </c>
      <c r="E31" s="87"/>
      <c r="F31" s="9"/>
      <c r="G31" s="88"/>
      <c r="H31" s="88"/>
      <c r="I31" s="9"/>
      <c r="J31" s="9"/>
      <c r="K31" s="9"/>
    </row>
    <row r="32" spans="3:11" ht="15" thickTop="1" thickBot="1">
      <c r="C32" s="15" t="s">
        <v>11</v>
      </c>
      <c r="D32" s="89">
        <v>94974</v>
      </c>
      <c r="E32" s="90"/>
      <c r="F32" s="11"/>
      <c r="G32" s="9"/>
      <c r="H32" s="9"/>
      <c r="I32" s="9"/>
      <c r="J32" s="9"/>
      <c r="K32" s="9"/>
    </row>
    <row r="33" spans="3:13" ht="15" thickTop="1" thickBot="1">
      <c r="C33" s="15" t="s">
        <v>12</v>
      </c>
      <c r="D33" s="76">
        <v>0</v>
      </c>
      <c r="E33" s="77"/>
      <c r="F33" s="9"/>
      <c r="G33" s="11"/>
      <c r="H33" s="9"/>
      <c r="I33" s="9"/>
      <c r="J33" s="9"/>
      <c r="K33" s="9"/>
    </row>
    <row r="34" spans="3:13" ht="15" thickTop="1" thickBot="1">
      <c r="C34" s="15" t="s">
        <v>13</v>
      </c>
      <c r="D34" s="89">
        <f>ROUND(D32/24/1.0026,0)</f>
        <v>3947</v>
      </c>
      <c r="E34" s="90"/>
      <c r="F34" s="9"/>
      <c r="G34" s="9"/>
      <c r="H34" s="9"/>
      <c r="I34" s="9"/>
      <c r="J34" s="9"/>
      <c r="K34" s="9"/>
    </row>
    <row r="35" spans="3:13" ht="15" thickTop="1" thickBot="1">
      <c r="C35" s="15" t="s">
        <v>14</v>
      </c>
      <c r="D35" s="89">
        <f>ROUND(D33/24/1.0026,0)</f>
        <v>0</v>
      </c>
      <c r="E35" s="90"/>
      <c r="F35" s="83"/>
      <c r="G35" s="83"/>
      <c r="H35" s="9"/>
      <c r="I35" s="9"/>
      <c r="J35" s="9"/>
      <c r="K35" s="9"/>
    </row>
    <row r="36" spans="3:13" ht="15" thickTop="1" thickBot="1">
      <c r="C36" s="15" t="s">
        <v>15</v>
      </c>
      <c r="D36" s="63">
        <v>0</v>
      </c>
      <c r="E36" s="64"/>
      <c r="F36" s="9"/>
      <c r="G36" s="9"/>
      <c r="H36" s="9"/>
      <c r="I36" s="9"/>
      <c r="J36" s="9"/>
      <c r="K36" s="9"/>
    </row>
    <row r="37" spans="3:13" ht="15" thickTop="1" thickBot="1">
      <c r="F37" s="9"/>
      <c r="G37" s="9"/>
      <c r="H37" s="9"/>
      <c r="I37" s="9"/>
      <c r="J37" s="9"/>
      <c r="K37" s="9"/>
      <c r="M37" s="12"/>
    </row>
    <row r="38" spans="3:13" ht="41.25" thickTop="1" thickBot="1">
      <c r="C38" s="15" t="s">
        <v>16</v>
      </c>
      <c r="D38" s="42" t="s">
        <v>17</v>
      </c>
      <c r="E38" s="42" t="s">
        <v>130</v>
      </c>
      <c r="F38" s="9"/>
      <c r="G38" s="9"/>
      <c r="H38" s="9"/>
      <c r="I38" s="9"/>
      <c r="J38" s="9"/>
      <c r="K38" s="9"/>
    </row>
    <row r="39" spans="3:13" ht="15" thickTop="1" thickBot="1">
      <c r="C39" s="15" t="s">
        <v>19</v>
      </c>
      <c r="D39" s="51">
        <f>D15</f>
        <v>24.889315912767124</v>
      </c>
      <c r="E39" s="17">
        <f>D39/100/24*365/30/1.0026</f>
        <v>0.12584780000000001</v>
      </c>
      <c r="F39" s="9"/>
      <c r="G39" s="9"/>
      <c r="H39" s="9"/>
      <c r="I39" s="9"/>
      <c r="J39" s="9"/>
      <c r="K39" s="9"/>
    </row>
    <row r="40" spans="3:13" ht="15" thickTop="1" thickBot="1">
      <c r="C40" s="15" t="s">
        <v>139</v>
      </c>
      <c r="D40" s="16">
        <v>0</v>
      </c>
      <c r="E40" s="54"/>
      <c r="F40" s="9"/>
      <c r="G40" s="9"/>
      <c r="H40" s="9"/>
      <c r="I40" s="9"/>
      <c r="J40" s="9"/>
      <c r="K40" s="9"/>
    </row>
    <row r="41" spans="3:13" ht="15" thickTop="1" thickBot="1">
      <c r="F41" s="9"/>
      <c r="G41" s="9"/>
      <c r="H41" s="9"/>
      <c r="I41" s="9"/>
      <c r="J41" s="9"/>
      <c r="K41" s="9"/>
    </row>
    <row r="42" spans="3:13" ht="15.4" thickTop="1" thickBot="1">
      <c r="C42" s="13" t="s">
        <v>24</v>
      </c>
      <c r="D42" s="92" t="s">
        <v>21</v>
      </c>
      <c r="E42" s="92"/>
      <c r="F42" s="9"/>
      <c r="G42" s="9"/>
      <c r="H42" s="9"/>
      <c r="I42" s="9"/>
      <c r="J42" s="9"/>
      <c r="K42" s="9"/>
    </row>
    <row r="43" spans="3:13" ht="15" thickTop="1" thickBot="1">
      <c r="C43" s="14" t="s">
        <v>34</v>
      </c>
      <c r="D43" s="87" t="s">
        <v>141</v>
      </c>
      <c r="E43" s="87"/>
      <c r="F43" s="9"/>
      <c r="G43" s="9"/>
      <c r="H43" s="9"/>
      <c r="I43" s="9"/>
      <c r="J43" s="9"/>
      <c r="K43" s="9"/>
    </row>
    <row r="44" spans="3:13" ht="15" thickTop="1" thickBot="1">
      <c r="C44" s="15" t="s">
        <v>11</v>
      </c>
      <c r="D44" s="96">
        <v>50371000</v>
      </c>
      <c r="E44" s="77"/>
      <c r="F44" s="11"/>
      <c r="G44" s="9"/>
      <c r="H44" s="9"/>
      <c r="I44" s="9"/>
      <c r="J44" s="9"/>
      <c r="K44" s="9"/>
    </row>
    <row r="45" spans="3:13" ht="15" thickTop="1" thickBot="1">
      <c r="C45" s="15" t="s">
        <v>12</v>
      </c>
      <c r="D45" s="76">
        <v>0</v>
      </c>
      <c r="E45" s="77"/>
      <c r="F45" s="9"/>
      <c r="G45" s="9"/>
      <c r="H45" s="9"/>
      <c r="I45" s="9"/>
      <c r="J45" s="9"/>
      <c r="K45" s="9"/>
    </row>
    <row r="46" spans="3:13" ht="15" thickTop="1" thickBot="1">
      <c r="C46" s="15" t="s">
        <v>13</v>
      </c>
      <c r="D46" s="76">
        <f>ROUND(D44/24/1.0026,0)</f>
        <v>2093349</v>
      </c>
      <c r="E46" s="77"/>
      <c r="F46" s="9"/>
      <c r="G46" s="9"/>
      <c r="H46" s="9"/>
      <c r="I46" s="9"/>
      <c r="J46" s="9"/>
      <c r="K46" s="9"/>
    </row>
    <row r="47" spans="3:13" ht="15" thickTop="1" thickBot="1">
      <c r="C47" s="15" t="s">
        <v>14</v>
      </c>
      <c r="D47" s="76">
        <f>ROUND(D45/24/1.0026,0)</f>
        <v>0</v>
      </c>
      <c r="E47" s="77"/>
      <c r="F47" s="9"/>
      <c r="G47" s="9"/>
      <c r="H47" s="9"/>
      <c r="I47" s="9"/>
      <c r="J47" s="9"/>
      <c r="K47" s="9"/>
    </row>
    <row r="48" spans="3:13" ht="15" thickTop="1" thickBot="1">
      <c r="C48" s="15" t="s">
        <v>15</v>
      </c>
      <c r="D48" s="63">
        <v>0.12178819354838712</v>
      </c>
      <c r="E48" s="64"/>
      <c r="F48" s="9"/>
      <c r="G48" s="9"/>
      <c r="H48" s="9"/>
      <c r="I48" s="9"/>
      <c r="J48" s="9"/>
      <c r="K48" s="9"/>
    </row>
    <row r="49" spans="3:11" ht="15.75" customHeight="1" thickTop="1" thickBot="1">
      <c r="F49" s="9"/>
      <c r="G49" s="9"/>
      <c r="H49" s="9"/>
      <c r="I49" s="9"/>
      <c r="J49" s="9"/>
      <c r="K49" s="9"/>
    </row>
    <row r="50" spans="3:11" ht="41.25" thickTop="1" thickBot="1">
      <c r="C50" s="15" t="s">
        <v>16</v>
      </c>
      <c r="D50" s="42" t="s">
        <v>17</v>
      </c>
      <c r="E50" s="42" t="s">
        <v>130</v>
      </c>
      <c r="F50" s="9"/>
      <c r="G50" s="9"/>
      <c r="H50" s="9"/>
      <c r="I50" s="9"/>
      <c r="J50" s="9"/>
      <c r="K50" s="9"/>
    </row>
    <row r="51" spans="3:11" ht="15" thickTop="1" thickBot="1">
      <c r="C51" s="15" t="s">
        <v>19</v>
      </c>
      <c r="D51" s="17">
        <f>D27</f>
        <v>58.425333305424672</v>
      </c>
      <c r="E51" s="17">
        <f>D51/100/24*365/30/1.0026</f>
        <v>0.29541590000000012</v>
      </c>
      <c r="F51" s="9"/>
      <c r="G51" s="9"/>
      <c r="H51" s="9"/>
      <c r="I51" s="9"/>
      <c r="J51" s="9"/>
      <c r="K51" s="9"/>
    </row>
    <row r="52" spans="3:11" ht="15" thickTop="1" thickBot="1">
      <c r="C52" s="15" t="s">
        <v>139</v>
      </c>
      <c r="D52" s="16">
        <v>0</v>
      </c>
      <c r="E52" s="23">
        <v>0</v>
      </c>
      <c r="F52" s="9"/>
      <c r="G52" s="9"/>
      <c r="H52" s="9"/>
      <c r="I52" s="9"/>
      <c r="J52" s="9"/>
      <c r="K52" s="9"/>
    </row>
    <row r="53" spans="3:11" ht="14.65" thickTop="1">
      <c r="D53" s="91"/>
      <c r="E53" s="91"/>
      <c r="F53" s="9"/>
      <c r="G53" s="9"/>
      <c r="H53" s="9"/>
      <c r="I53" s="9"/>
      <c r="J53" s="9"/>
      <c r="K53" s="9"/>
    </row>
    <row r="54" spans="3:11">
      <c r="D54" s="91"/>
      <c r="E54" s="91"/>
      <c r="F54" s="9"/>
      <c r="G54" s="9"/>
      <c r="H54" s="9"/>
      <c r="I54" s="9"/>
      <c r="J54" s="9"/>
      <c r="K54" s="9"/>
    </row>
    <row r="55" spans="3:11">
      <c r="D55" s="91"/>
      <c r="E55" s="91"/>
      <c r="F55" s="11"/>
      <c r="G55" s="9"/>
      <c r="H55" s="9"/>
      <c r="I55" s="9"/>
      <c r="J55" s="9"/>
      <c r="K55" s="9"/>
    </row>
    <row r="56" spans="3:11">
      <c r="D56" s="91"/>
      <c r="E56" s="91"/>
      <c r="F56" s="9"/>
      <c r="G56" s="9"/>
      <c r="H56" s="9"/>
      <c r="I56" s="9"/>
      <c r="J56" s="9"/>
      <c r="K56" s="9"/>
    </row>
    <row r="57" spans="3:11">
      <c r="D57" s="91"/>
      <c r="E57" s="91"/>
      <c r="F57" s="9"/>
      <c r="G57" s="9"/>
      <c r="H57" s="9"/>
      <c r="I57" s="9"/>
      <c r="J57" s="9"/>
      <c r="K57" s="9"/>
    </row>
    <row r="58" spans="3:11">
      <c r="D58" s="91"/>
      <c r="E58" s="91"/>
      <c r="F58" s="9"/>
      <c r="G58" s="9"/>
      <c r="H58" s="9"/>
      <c r="I58" s="9"/>
      <c r="J58" s="9"/>
      <c r="K58" s="9"/>
    </row>
    <row r="59" spans="3:11">
      <c r="D59" s="91"/>
      <c r="E59" s="91"/>
      <c r="F59" s="9"/>
      <c r="G59" s="9"/>
      <c r="H59" s="9"/>
      <c r="I59" s="9"/>
      <c r="J59" s="9"/>
      <c r="K59" s="9"/>
    </row>
    <row r="60" spans="3:11">
      <c r="D60"/>
      <c r="F60" s="9"/>
      <c r="G60" s="9"/>
      <c r="H60" s="9"/>
      <c r="I60" s="9"/>
      <c r="J60" s="9"/>
      <c r="K60" s="9"/>
    </row>
    <row r="61" spans="3:11">
      <c r="D61"/>
      <c r="F61" s="9"/>
      <c r="G61" s="9"/>
      <c r="H61" s="9"/>
      <c r="I61" s="9"/>
      <c r="J61" s="9"/>
      <c r="K61" s="9"/>
    </row>
    <row r="62" spans="3:11">
      <c r="D62"/>
      <c r="F62" s="9"/>
      <c r="G62" s="9"/>
      <c r="H62" s="9"/>
      <c r="I62" s="9"/>
      <c r="J62" s="9"/>
      <c r="K62" s="9"/>
    </row>
    <row r="63" spans="3:11">
      <c r="D63"/>
      <c r="F63" s="9"/>
      <c r="G63" s="9"/>
      <c r="H63" s="9"/>
      <c r="I63" s="9"/>
      <c r="J63" s="9"/>
      <c r="K63" s="9"/>
    </row>
    <row r="64" spans="3:11" ht="20.25" customHeight="1">
      <c r="D64"/>
      <c r="F64" s="9"/>
      <c r="G64" s="9"/>
      <c r="H64" s="9"/>
      <c r="I64" s="9"/>
      <c r="J64" s="9"/>
      <c r="K64" s="9"/>
    </row>
    <row r="65" spans="4:6">
      <c r="D65" s="91"/>
      <c r="E65" s="91"/>
    </row>
    <row r="66" spans="4:6">
      <c r="D66" s="91"/>
      <c r="E66" s="91"/>
    </row>
    <row r="67" spans="4:6">
      <c r="D67" s="91"/>
      <c r="E67" s="91"/>
      <c r="F67" s="11"/>
    </row>
    <row r="68" spans="4:6">
      <c r="D68" s="91"/>
      <c r="E68" s="91"/>
    </row>
    <row r="69" spans="4:6">
      <c r="D69" s="91"/>
      <c r="E69" s="91"/>
    </row>
    <row r="70" spans="4:6">
      <c r="D70" s="91"/>
      <c r="E70" s="91"/>
    </row>
    <row r="71" spans="4:6">
      <c r="D71" s="91"/>
      <c r="E71" s="91"/>
    </row>
    <row r="72" spans="4:6" ht="20.25" customHeight="1">
      <c r="D72"/>
    </row>
    <row r="73" spans="4:6">
      <c r="D73"/>
    </row>
    <row r="74" spans="4:6">
      <c r="D74"/>
    </row>
    <row r="75" spans="4:6">
      <c r="D75"/>
    </row>
    <row r="77" spans="4:6" ht="20.25" customHeight="1"/>
    <row r="78" spans="4:6" ht="20.25" customHeight="1"/>
    <row r="79" spans="4:6" ht="20.25" customHeight="1"/>
    <row r="80" spans="4:6" ht="20.25" customHeight="1"/>
    <row r="81" ht="36" customHeight="1"/>
    <row r="82" ht="20.25" customHeight="1"/>
    <row r="83" ht="20.25" customHeight="1"/>
    <row r="84" ht="20.25" customHeight="1"/>
    <row r="85" ht="20.25" customHeight="1"/>
    <row r="86" ht="36" customHeight="1"/>
    <row r="87" ht="20.25" customHeight="1"/>
    <row r="88" ht="20.25" customHeight="1"/>
    <row r="89" ht="20.25" customHeight="1"/>
    <row r="90" ht="20.25" customHeight="1"/>
    <row r="91" ht="36" customHeight="1"/>
    <row r="92" ht="20.25" customHeight="1"/>
    <row r="93" ht="20.25" customHeight="1"/>
    <row r="94" ht="20.25" customHeight="1"/>
    <row r="95" ht="20.25" customHeight="1"/>
    <row r="96" ht="36" customHeight="1"/>
    <row r="97" ht="20.25" customHeight="1"/>
    <row r="98" ht="20.25" customHeight="1"/>
    <row r="99" ht="20.25" customHeight="1"/>
    <row r="100" ht="20.25" customHeight="1"/>
    <row r="101" ht="36" customHeight="1"/>
    <row r="102" ht="20.25" customHeight="1"/>
    <row r="103" ht="20.25" customHeight="1"/>
    <row r="104" ht="20.25" customHeight="1"/>
    <row r="105" ht="20.25" customHeight="1"/>
    <row r="106" ht="36" customHeight="1"/>
    <row r="107" ht="20.25" customHeight="1"/>
    <row r="108" ht="20.25" customHeight="1"/>
    <row r="109" ht="20.25" customHeight="1"/>
    <row r="110" ht="20.25" customHeight="1"/>
    <row r="111" ht="36" customHeight="1"/>
    <row r="112" ht="20.25" customHeight="1"/>
    <row r="113" ht="20.25" customHeight="1"/>
    <row r="114" ht="20.25" customHeight="1"/>
    <row r="115" ht="20.25" customHeight="1"/>
    <row r="116" ht="36" customHeight="1"/>
    <row r="117" ht="20.25" customHeight="1"/>
    <row r="118" ht="20.25" customHeight="1"/>
    <row r="119" ht="20.25" customHeight="1"/>
    <row r="120" ht="20.25" customHeight="1"/>
    <row r="121" ht="36" customHeight="1"/>
    <row r="122" ht="20.25" customHeight="1"/>
    <row r="123" ht="20.25" customHeight="1"/>
    <row r="124" ht="20.25" customHeight="1"/>
    <row r="125" ht="20.25" customHeight="1"/>
    <row r="126" ht="36" customHeight="1"/>
    <row r="127" ht="20.25" customHeight="1"/>
    <row r="128" ht="20.25" customHeight="1"/>
    <row r="129" ht="20.25" customHeight="1"/>
    <row r="130" ht="20.25" customHeight="1"/>
    <row r="131" ht="36" customHeight="1"/>
    <row r="132" ht="20.25" customHeight="1"/>
    <row r="133" ht="20.25" customHeight="1"/>
    <row r="134" ht="20.25" customHeight="1"/>
    <row r="135" ht="20.25" customHeight="1"/>
    <row r="136" ht="36" customHeight="1"/>
    <row r="137" ht="20.25" customHeight="1"/>
    <row r="138" ht="20.25" customHeight="1"/>
    <row r="139" ht="20.25" customHeight="1"/>
    <row r="140" ht="20.25" customHeight="1"/>
    <row r="141" ht="36" customHeight="1"/>
    <row r="142" ht="20.25" customHeight="1"/>
    <row r="143" ht="20.25" customHeight="1"/>
    <row r="144" ht="20.25" customHeight="1"/>
    <row r="145" ht="20.25" customHeight="1"/>
    <row r="146" ht="36" customHeight="1"/>
    <row r="147" ht="20.25" customHeight="1"/>
    <row r="148" ht="20.25" customHeight="1"/>
    <row r="149" ht="20.25" customHeight="1"/>
    <row r="150" ht="20.25" customHeight="1"/>
    <row r="151" ht="36" customHeight="1"/>
    <row r="152" ht="20.25" customHeight="1"/>
    <row r="153" ht="20.25" customHeight="1"/>
    <row r="154" ht="20.25" customHeight="1"/>
    <row r="155" ht="20.25" customHeight="1"/>
    <row r="156" ht="36" customHeight="1"/>
    <row r="157" ht="20.25" customHeight="1"/>
    <row r="158" ht="20.25" customHeight="1"/>
    <row r="159" ht="20.25" customHeight="1"/>
    <row r="160" ht="20.25" customHeight="1"/>
    <row r="161" ht="36" customHeight="1"/>
    <row r="162" ht="20.25" customHeight="1"/>
    <row r="163" ht="20.25" customHeight="1"/>
    <row r="164" ht="20.25" customHeight="1"/>
    <row r="165" ht="20.25" customHeight="1"/>
    <row r="166" ht="36" customHeight="1"/>
    <row r="167" ht="20.25" customHeight="1"/>
    <row r="168" ht="20.25" customHeight="1"/>
    <row r="169" ht="20.25" customHeight="1"/>
    <row r="171" ht="36" customHeight="1"/>
    <row r="172" ht="20.25" customHeight="1"/>
    <row r="173" ht="20.25" customHeight="1"/>
    <row r="174" ht="20.25" customHeight="1"/>
    <row r="175" ht="20.25" customHeight="1"/>
    <row r="176" ht="36" customHeight="1"/>
    <row r="177" ht="20.25" customHeight="1"/>
    <row r="178" ht="20.25" customHeight="1"/>
    <row r="179" ht="20.25" customHeight="1"/>
  </sheetData>
  <mergeCells count="47">
    <mergeCell ref="D68:E68"/>
    <mergeCell ref="D69:E69"/>
    <mergeCell ref="D70:E70"/>
    <mergeCell ref="D71:E71"/>
    <mergeCell ref="D57:E57"/>
    <mergeCell ref="D58:E58"/>
    <mergeCell ref="D59:E59"/>
    <mergeCell ref="D65:E65"/>
    <mergeCell ref="D66:E66"/>
    <mergeCell ref="D67:E67"/>
    <mergeCell ref="D56:E56"/>
    <mergeCell ref="D36:E36"/>
    <mergeCell ref="D42:E42"/>
    <mergeCell ref="D43:E43"/>
    <mergeCell ref="D44:E44"/>
    <mergeCell ref="D45:E45"/>
    <mergeCell ref="D46:E46"/>
    <mergeCell ref="D47:E47"/>
    <mergeCell ref="D48:E48"/>
    <mergeCell ref="D53:E53"/>
    <mergeCell ref="D54:E54"/>
    <mergeCell ref="D55:E55"/>
    <mergeCell ref="D35:E35"/>
    <mergeCell ref="F35:G35"/>
    <mergeCell ref="D20:E20"/>
    <mergeCell ref="D21:E21"/>
    <mergeCell ref="D22:E22"/>
    <mergeCell ref="D23:E23"/>
    <mergeCell ref="D24:E24"/>
    <mergeCell ref="D30:E30"/>
    <mergeCell ref="D31:E31"/>
    <mergeCell ref="G31:H31"/>
    <mergeCell ref="D32:E32"/>
    <mergeCell ref="D33:E33"/>
    <mergeCell ref="D34:E34"/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I95"/>
  <sheetViews>
    <sheetView showGridLines="0" topLeftCell="D1" zoomScale="90" zoomScaleNormal="90" workbookViewId="0">
      <selection activeCell="D51" sqref="D51:E51"/>
    </sheetView>
  </sheetViews>
  <sheetFormatPr baseColWidth="10" defaultColWidth="11.3984375" defaultRowHeight="14.25"/>
  <cols>
    <col min="3" max="3" width="75.3984375" customWidth="1"/>
    <col min="4" max="8" width="30.265625" customWidth="1"/>
    <col min="9" max="9" width="30.265625" style="9" customWidth="1"/>
    <col min="10" max="10" width="14.265625" style="9" bestFit="1" customWidth="1"/>
    <col min="11" max="12" width="11.3984375" style="9"/>
    <col min="13" max="13" width="16.3984375" style="9" bestFit="1" customWidth="1"/>
    <col min="14" max="15" width="11.3984375" style="9"/>
    <col min="16" max="16" width="16.3984375" style="9" bestFit="1" customWidth="1"/>
    <col min="17" max="16384" width="11.3984375" style="9"/>
  </cols>
  <sheetData>
    <row r="1" spans="3:9" s="9" customFormat="1" ht="19.5" customHeight="1">
      <c r="C1" s="72" t="s">
        <v>142</v>
      </c>
      <c r="D1" s="72"/>
      <c r="E1" s="72"/>
      <c r="F1" s="72"/>
      <c r="G1" s="72"/>
      <c r="H1" s="72"/>
      <c r="I1" s="72"/>
    </row>
    <row r="2" spans="3:9" s="9" customFormat="1" ht="29.25" customHeight="1">
      <c r="C2" s="72"/>
      <c r="D2" s="72"/>
      <c r="E2" s="72"/>
      <c r="F2" s="72"/>
      <c r="G2" s="72"/>
      <c r="H2" s="72"/>
      <c r="I2" s="72"/>
    </row>
    <row r="3" spans="3:9" s="9" customFormat="1" ht="14.25" customHeight="1">
      <c r="C3" s="71" t="s">
        <v>2</v>
      </c>
      <c r="D3" s="71"/>
      <c r="E3" s="71"/>
      <c r="F3" s="71"/>
      <c r="G3" s="71"/>
      <c r="H3" s="71"/>
      <c r="I3" s="71"/>
    </row>
    <row r="4" spans="3:9" s="9" customFormat="1" ht="14.25" customHeight="1">
      <c r="C4" s="71"/>
      <c r="D4" s="71"/>
      <c r="E4" s="71"/>
      <c r="F4" s="71"/>
      <c r="G4" s="71"/>
      <c r="H4" s="71"/>
      <c r="I4" s="71"/>
    </row>
    <row r="5" spans="3:9" s="9" customFormat="1" ht="13.9" thickBot="1"/>
    <row r="6" spans="3:9" s="9" customFormat="1" ht="16.5" customHeight="1" thickTop="1" thickBot="1">
      <c r="C6" s="13" t="s">
        <v>3</v>
      </c>
      <c r="D6" s="98" t="s">
        <v>4</v>
      </c>
      <c r="E6" s="99"/>
      <c r="F6" s="99"/>
      <c r="G6" s="99"/>
      <c r="H6" s="99"/>
      <c r="I6" s="100"/>
    </row>
    <row r="7" spans="3:9" s="9" customFormat="1" thickTop="1" thickBot="1">
      <c r="C7" s="14" t="s">
        <v>26</v>
      </c>
      <c r="D7" s="74" t="s">
        <v>28</v>
      </c>
      <c r="E7" s="75"/>
      <c r="F7" s="74" t="s">
        <v>29</v>
      </c>
      <c r="G7" s="75"/>
      <c r="H7" s="74" t="s">
        <v>30</v>
      </c>
      <c r="I7" s="75"/>
    </row>
    <row r="8" spans="3:9" s="9" customFormat="1" thickTop="1" thickBot="1">
      <c r="C8" s="15" t="s">
        <v>11</v>
      </c>
      <c r="D8" s="76">
        <v>18479971</v>
      </c>
      <c r="E8" s="77"/>
      <c r="F8" s="76">
        <v>28479967</v>
      </c>
      <c r="G8" s="77"/>
      <c r="H8" s="76">
        <v>28479967</v>
      </c>
      <c r="I8" s="77"/>
    </row>
    <row r="9" spans="3:9" s="9" customFormat="1" thickTop="1" thickBot="1">
      <c r="C9" s="15" t="s">
        <v>12</v>
      </c>
      <c r="D9" s="76">
        <v>0</v>
      </c>
      <c r="E9" s="77"/>
      <c r="F9" s="76"/>
      <c r="G9" s="77"/>
      <c r="H9" s="76"/>
      <c r="I9" s="77"/>
    </row>
    <row r="10" spans="3:9" s="9" customFormat="1" thickTop="1" thickBot="1">
      <c r="C10" s="15" t="s">
        <v>13</v>
      </c>
      <c r="D10" s="76">
        <f t="shared" ref="D10:H10" si="0">D8/1.0026/24</f>
        <v>768001.98650176218</v>
      </c>
      <c r="E10" s="77"/>
      <c r="F10" s="76">
        <f t="shared" si="0"/>
        <v>1183587.9629629629</v>
      </c>
      <c r="G10" s="77"/>
      <c r="H10" s="76">
        <f t="shared" si="0"/>
        <v>1183587.9629629629</v>
      </c>
      <c r="I10" s="77"/>
    </row>
    <row r="11" spans="3:9" s="9" customFormat="1" thickTop="1" thickBot="1">
      <c r="C11" s="15" t="s">
        <v>14</v>
      </c>
      <c r="D11" s="76">
        <f t="shared" ref="D11" si="1">D9/24/1.0026</f>
        <v>0</v>
      </c>
      <c r="E11" s="77"/>
      <c r="F11" s="76">
        <f>F9/24/1.0026</f>
        <v>0</v>
      </c>
      <c r="G11" s="77"/>
      <c r="H11" s="76">
        <f>H9/24/1.0026</f>
        <v>0</v>
      </c>
      <c r="I11" s="77"/>
    </row>
    <row r="12" spans="3:9" s="9" customFormat="1" thickTop="1" thickBot="1">
      <c r="C12" s="15" t="s">
        <v>15</v>
      </c>
      <c r="D12" s="63">
        <f t="shared" ref="D12" si="2">D11/D10</f>
        <v>0</v>
      </c>
      <c r="E12" s="64"/>
      <c r="F12" s="63">
        <f t="shared" ref="F12" si="3">F11/F10</f>
        <v>0</v>
      </c>
      <c r="G12" s="64"/>
      <c r="H12" s="63">
        <f t="shared" ref="H12" si="4">H11/H10</f>
        <v>0</v>
      </c>
      <c r="I12" s="64"/>
    </row>
    <row r="13" spans="3:9" s="9" customFormat="1" ht="14.65" thickTop="1">
      <c r="C13"/>
    </row>
    <row r="14" spans="3:9" s="9" customFormat="1" ht="14.65" thickBot="1">
      <c r="C14"/>
      <c r="D14"/>
      <c r="E14"/>
      <c r="F14"/>
      <c r="G14"/>
      <c r="I14" s="11"/>
    </row>
    <row r="15" spans="3:9" s="9" customFormat="1" ht="15" thickTop="1" thickBot="1">
      <c r="C15"/>
      <c r="D15" s="74" t="s">
        <v>28</v>
      </c>
      <c r="E15" s="75"/>
      <c r="F15" s="74" t="s">
        <v>29</v>
      </c>
      <c r="G15" s="75"/>
      <c r="H15" s="74" t="s">
        <v>30</v>
      </c>
      <c r="I15" s="75"/>
    </row>
    <row r="16" spans="3:9" s="9" customFormat="1" ht="41.25" thickTop="1" thickBot="1">
      <c r="C16" s="15" t="s">
        <v>16</v>
      </c>
      <c r="D16" s="42" t="s">
        <v>133</v>
      </c>
      <c r="E16" s="42" t="s">
        <v>134</v>
      </c>
      <c r="F16" s="42" t="s">
        <v>133</v>
      </c>
      <c r="G16" s="42" t="s">
        <v>134</v>
      </c>
      <c r="H16" s="42" t="s">
        <v>133</v>
      </c>
      <c r="I16" s="42" t="s">
        <v>134</v>
      </c>
    </row>
    <row r="17" spans="3:9" s="9" customFormat="1" thickTop="1" thickBot="1">
      <c r="C17" s="15" t="s">
        <v>135</v>
      </c>
      <c r="D17" s="22">
        <v>68.924300000000002</v>
      </c>
      <c r="E17" s="24">
        <f>D17/100/24*365/90/1.0026</f>
        <v>0.11616726834304883</v>
      </c>
      <c r="F17" s="22">
        <v>69.690100000000001</v>
      </c>
      <c r="G17" s="24">
        <f>F17/100/24*365/91/1.0026</f>
        <v>0.11616722574420062</v>
      </c>
      <c r="H17" s="22">
        <v>70.4559</v>
      </c>
      <c r="I17" s="24">
        <f>H17/100/24*365/92/1.0026</f>
        <v>0.11616718407141434</v>
      </c>
    </row>
    <row r="18" spans="3:9" s="9" customFormat="1" thickTop="1" thickBot="1">
      <c r="C18" s="15" t="s">
        <v>136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</row>
    <row r="19" spans="3:9" s="9" customFormat="1" ht="13.9" thickTop="1"/>
    <row r="20" spans="3:9" s="9" customFormat="1" ht="13.5"/>
    <row r="21" spans="3:9" s="9" customFormat="1" ht="16.5" customHeight="1" thickBot="1">
      <c r="C21"/>
    </row>
    <row r="22" spans="3:9" s="9" customFormat="1" ht="16.5" customHeight="1" thickTop="1" thickBot="1">
      <c r="C22" s="13" t="s">
        <v>3</v>
      </c>
      <c r="D22" s="98" t="s">
        <v>21</v>
      </c>
      <c r="E22" s="99"/>
      <c r="F22" s="99"/>
      <c r="G22" s="99"/>
      <c r="H22" s="99"/>
      <c r="I22" s="100"/>
    </row>
    <row r="23" spans="3:9" s="9" customFormat="1" thickTop="1" thickBot="1">
      <c r="C23" s="14" t="s">
        <v>26</v>
      </c>
      <c r="D23" s="74" t="s">
        <v>28</v>
      </c>
      <c r="E23" s="75"/>
      <c r="F23" s="74" t="s">
        <v>29</v>
      </c>
      <c r="G23" s="75"/>
      <c r="H23" s="74" t="s">
        <v>30</v>
      </c>
      <c r="I23" s="75"/>
    </row>
    <row r="24" spans="3:9" s="9" customFormat="1" thickTop="1" thickBot="1">
      <c r="C24" s="15" t="s">
        <v>11</v>
      </c>
      <c r="D24" s="76">
        <v>47936271</v>
      </c>
      <c r="E24" s="77"/>
      <c r="F24" s="96">
        <v>47936271</v>
      </c>
      <c r="G24" s="77"/>
      <c r="H24" s="96">
        <v>47936271</v>
      </c>
      <c r="I24" s="77"/>
    </row>
    <row r="25" spans="3:9" s="9" customFormat="1" thickTop="1" thickBot="1">
      <c r="C25" s="15" t="s">
        <v>12</v>
      </c>
      <c r="D25" s="76">
        <v>0</v>
      </c>
      <c r="E25" s="77"/>
      <c r="F25" s="76">
        <v>0</v>
      </c>
      <c r="G25" s="77"/>
      <c r="H25" s="76">
        <v>0</v>
      </c>
      <c r="I25" s="77"/>
    </row>
    <row r="26" spans="3:9" s="9" customFormat="1" thickTop="1" thickBot="1">
      <c r="C26" s="15" t="s">
        <v>13</v>
      </c>
      <c r="D26" s="76">
        <f t="shared" ref="D26" si="5">D24/1.0026/24</f>
        <v>1992164.9960103731</v>
      </c>
      <c r="E26" s="77"/>
      <c r="F26" s="76">
        <f t="shared" ref="F26" si="6">F24/1.0026/24</f>
        <v>1992164.9960103731</v>
      </c>
      <c r="G26" s="77"/>
      <c r="H26" s="76">
        <f t="shared" ref="H26" si="7">H24/1.0026/24</f>
        <v>1992164.9960103731</v>
      </c>
      <c r="I26" s="77"/>
    </row>
    <row r="27" spans="3:9" s="9" customFormat="1" thickTop="1" thickBot="1">
      <c r="C27" s="15" t="s">
        <v>14</v>
      </c>
      <c r="D27" s="76">
        <f t="shared" ref="D27" si="8">D25/24/1.0026</f>
        <v>0</v>
      </c>
      <c r="E27" s="77"/>
      <c r="F27" s="76">
        <f t="shared" ref="F27" si="9">F25/24/1.0026</f>
        <v>0</v>
      </c>
      <c r="G27" s="77"/>
      <c r="H27" s="76">
        <f t="shared" ref="H27" si="10">H25/24/1.0026</f>
        <v>0</v>
      </c>
      <c r="I27" s="77"/>
    </row>
    <row r="28" spans="3:9" s="9" customFormat="1" thickTop="1" thickBot="1">
      <c r="C28" s="15" t="s">
        <v>15</v>
      </c>
      <c r="D28" s="63">
        <f t="shared" ref="D28" si="11">D27/D26</f>
        <v>0</v>
      </c>
      <c r="E28" s="64"/>
      <c r="F28" s="63">
        <f t="shared" ref="F28" si="12">F27/F26</f>
        <v>0</v>
      </c>
      <c r="G28" s="64"/>
      <c r="H28" s="63">
        <f t="shared" ref="H28" si="13">H27/H26</f>
        <v>0</v>
      </c>
      <c r="I28" s="64"/>
    </row>
    <row r="29" spans="3:9" s="9" customFormat="1" ht="14.65" thickTop="1">
      <c r="C29"/>
    </row>
    <row r="30" spans="3:9" s="9" customFormat="1" ht="13.9" thickBot="1"/>
    <row r="31" spans="3:9" s="9" customFormat="1" thickTop="1" thickBot="1">
      <c r="D31" s="74" t="s">
        <v>28</v>
      </c>
      <c r="E31" s="75"/>
      <c r="F31" s="74" t="s">
        <v>29</v>
      </c>
      <c r="G31" s="75"/>
      <c r="H31" s="74" t="s">
        <v>30</v>
      </c>
      <c r="I31" s="75"/>
    </row>
    <row r="32" spans="3:9" s="9" customFormat="1" ht="41.25" thickTop="1" thickBot="1">
      <c r="C32" s="15" t="s">
        <v>16</v>
      </c>
      <c r="D32" s="42" t="s">
        <v>133</v>
      </c>
      <c r="E32" s="42" t="s">
        <v>134</v>
      </c>
      <c r="F32" s="42" t="s">
        <v>133</v>
      </c>
      <c r="G32" s="42" t="s">
        <v>134</v>
      </c>
      <c r="H32" s="42" t="s">
        <v>133</v>
      </c>
      <c r="I32" s="42" t="s">
        <v>134</v>
      </c>
    </row>
    <row r="33" spans="3:9" s="9" customFormat="1" thickTop="1" thickBot="1">
      <c r="C33" s="15" t="s">
        <v>135</v>
      </c>
      <c r="D33" s="22">
        <v>161.79320000000001</v>
      </c>
      <c r="E33" s="24">
        <f>D33/100/24*365/90/1.0026</f>
        <v>0.27269154827079228</v>
      </c>
      <c r="F33" s="22">
        <v>163.5909</v>
      </c>
      <c r="G33" s="24">
        <f>F33/100/24*365/91/1.0026</f>
        <v>0.2726915445665446</v>
      </c>
      <c r="H33" s="22">
        <v>165.3886</v>
      </c>
      <c r="I33" s="24">
        <f>H33/100/24*365/92/1.0026</f>
        <v>0.27269154094282411</v>
      </c>
    </row>
    <row r="34" spans="3:9" s="9" customFormat="1" thickTop="1" thickBot="1">
      <c r="C34" s="15" t="s">
        <v>136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</row>
    <row r="35" spans="3:9" s="9" customFormat="1" ht="14.65" thickTop="1">
      <c r="C35"/>
    </row>
    <row r="36" spans="3:9" s="9" customFormat="1" ht="16.5" customHeight="1" thickBot="1">
      <c r="C36"/>
      <c r="D36" s="11"/>
      <c r="E36" s="11"/>
      <c r="F36" s="11"/>
      <c r="G36" s="50"/>
    </row>
    <row r="37" spans="3:9" s="9" customFormat="1" ht="15.4" thickTop="1" thickBot="1">
      <c r="C37" s="49" t="s">
        <v>24</v>
      </c>
      <c r="D37" s="98" t="s">
        <v>4</v>
      </c>
      <c r="E37" s="99"/>
      <c r="F37" s="99"/>
      <c r="G37" s="99"/>
      <c r="H37" s="99"/>
      <c r="I37" s="100"/>
    </row>
    <row r="38" spans="3:9" s="9" customFormat="1" thickTop="1" thickBot="1">
      <c r="C38" s="14" t="s">
        <v>26</v>
      </c>
      <c r="D38" s="74" t="s">
        <v>28</v>
      </c>
      <c r="E38" s="75"/>
      <c r="F38" s="74" t="s">
        <v>29</v>
      </c>
      <c r="G38" s="75"/>
      <c r="H38" s="74" t="s">
        <v>30</v>
      </c>
      <c r="I38" s="75"/>
    </row>
    <row r="39" spans="3:9" s="9" customFormat="1" thickTop="1" thickBot="1">
      <c r="C39" s="15" t="s">
        <v>11</v>
      </c>
      <c r="D39" s="76">
        <v>40198982</v>
      </c>
      <c r="E39" s="77"/>
      <c r="F39" s="76">
        <v>35211977</v>
      </c>
      <c r="G39" s="77"/>
      <c r="H39" s="76">
        <v>35211977</v>
      </c>
      <c r="I39" s="77"/>
    </row>
    <row r="40" spans="3:9" s="9" customFormat="1" thickTop="1" thickBot="1">
      <c r="C40" s="15" t="s">
        <v>12</v>
      </c>
      <c r="D40" s="76"/>
      <c r="E40" s="77"/>
      <c r="F40" s="76"/>
      <c r="G40" s="77"/>
      <c r="H40" s="76"/>
      <c r="I40" s="77"/>
    </row>
    <row r="41" spans="3:9" s="9" customFormat="1" thickTop="1" thickBot="1">
      <c r="C41" s="15" t="s">
        <v>13</v>
      </c>
      <c r="D41" s="76">
        <f t="shared" ref="D41" si="14">D39/1.0026/24</f>
        <v>1670613.9869672188</v>
      </c>
      <c r="E41" s="77"/>
      <c r="F41" s="76">
        <f>F39/1.0026/24</f>
        <v>1463360.9698118225</v>
      </c>
      <c r="G41" s="77"/>
      <c r="H41" s="76">
        <f>H39/1.0026/24</f>
        <v>1463360.9698118225</v>
      </c>
      <c r="I41" s="77"/>
    </row>
    <row r="42" spans="3:9" s="9" customFormat="1" thickTop="1" thickBot="1">
      <c r="C42" s="15" t="s">
        <v>14</v>
      </c>
      <c r="D42" s="76">
        <f t="shared" ref="D42" si="15">D40/24/1.0026</f>
        <v>0</v>
      </c>
      <c r="E42" s="77"/>
      <c r="F42" s="76">
        <f>F40/24/1.0026</f>
        <v>0</v>
      </c>
      <c r="G42" s="77"/>
      <c r="H42" s="76">
        <f>H40/24/1.0026</f>
        <v>0</v>
      </c>
      <c r="I42" s="77"/>
    </row>
    <row r="43" spans="3:9" s="9" customFormat="1" thickTop="1" thickBot="1">
      <c r="C43" s="15" t="s">
        <v>15</v>
      </c>
      <c r="D43" s="63">
        <f t="shared" ref="D43" si="16">D42/D41</f>
        <v>0</v>
      </c>
      <c r="E43" s="64"/>
      <c r="F43" s="63">
        <f t="shared" ref="F43" si="17">F42/F41</f>
        <v>0</v>
      </c>
      <c r="G43" s="64"/>
      <c r="H43" s="63">
        <f t="shared" ref="H43" si="18">H42/H41</f>
        <v>0</v>
      </c>
      <c r="I43" s="64"/>
    </row>
    <row r="44" spans="3:9" s="9" customFormat="1" ht="13.9" thickTop="1">
      <c r="C44" s="37"/>
    </row>
    <row r="45" spans="3:9" s="9" customFormat="1" ht="13.9" thickBot="1">
      <c r="C45" s="37"/>
    </row>
    <row r="46" spans="3:9" s="9" customFormat="1" thickTop="1" thickBot="1">
      <c r="D46" s="74" t="s">
        <v>28</v>
      </c>
      <c r="E46" s="75"/>
      <c r="F46" s="74" t="s">
        <v>29</v>
      </c>
      <c r="G46" s="75"/>
      <c r="H46" s="74" t="s">
        <v>30</v>
      </c>
      <c r="I46" s="75"/>
    </row>
    <row r="47" spans="3:9" s="9" customFormat="1" ht="41.25" thickTop="1" thickBot="1">
      <c r="C47" s="15" t="s">
        <v>16</v>
      </c>
      <c r="D47" s="42" t="s">
        <v>133</v>
      </c>
      <c r="E47" s="42" t="s">
        <v>134</v>
      </c>
      <c r="F47" s="42" t="s">
        <v>133</v>
      </c>
      <c r="G47" s="42" t="s">
        <v>134</v>
      </c>
      <c r="H47" s="42" t="s">
        <v>133</v>
      </c>
      <c r="I47" s="42" t="s">
        <v>134</v>
      </c>
    </row>
    <row r="48" spans="3:9" s="9" customFormat="1" thickTop="1" thickBot="1">
      <c r="C48" s="15" t="s">
        <v>135</v>
      </c>
      <c r="D48" s="22">
        <f>D17</f>
        <v>68.924300000000002</v>
      </c>
      <c r="E48" s="24">
        <f>D48/100/24*365/90/1.0026</f>
        <v>0.11616726834304883</v>
      </c>
      <c r="F48" s="22">
        <f>F17</f>
        <v>69.690100000000001</v>
      </c>
      <c r="G48" s="24">
        <f>F48/100/24*365/91/1.0026</f>
        <v>0.11616722574420062</v>
      </c>
      <c r="H48" s="22">
        <f>H17</f>
        <v>70.4559</v>
      </c>
      <c r="I48" s="24">
        <f>H48/100/24*365/92/1.0026</f>
        <v>0.11616718407141434</v>
      </c>
    </row>
    <row r="49" spans="3:9" s="9" customFormat="1" thickTop="1" thickBot="1">
      <c r="C49" s="15" t="s">
        <v>136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</row>
    <row r="50" spans="3:9" s="9" customFormat="1" ht="13.9" thickTop="1"/>
    <row r="51" spans="3:9" s="9" customFormat="1" ht="16.5" customHeight="1" thickBot="1"/>
    <row r="52" spans="3:9" s="9" customFormat="1" ht="15.4" thickTop="1" thickBot="1">
      <c r="C52" s="49" t="s">
        <v>24</v>
      </c>
      <c r="D52" s="98" t="s">
        <v>21</v>
      </c>
      <c r="E52" s="99"/>
      <c r="F52" s="99"/>
      <c r="G52" s="99"/>
      <c r="H52" s="99"/>
      <c r="I52" s="100"/>
    </row>
    <row r="53" spans="3:9" s="9" customFormat="1" thickTop="1" thickBot="1">
      <c r="C53" s="14" t="s">
        <v>26</v>
      </c>
      <c r="D53" s="74" t="s">
        <v>28</v>
      </c>
      <c r="E53" s="75"/>
      <c r="F53" s="74" t="s">
        <v>29</v>
      </c>
      <c r="G53" s="75"/>
      <c r="H53" s="74" t="s">
        <v>30</v>
      </c>
      <c r="I53" s="75"/>
    </row>
    <row r="54" spans="3:9" s="9" customFormat="1" thickTop="1" thickBot="1">
      <c r="C54" s="15" t="s">
        <v>11</v>
      </c>
      <c r="D54" s="76">
        <v>50371000</v>
      </c>
      <c r="E54" s="77"/>
      <c r="F54" s="76">
        <v>50371000</v>
      </c>
      <c r="G54" s="77"/>
      <c r="H54" s="76">
        <v>50371000</v>
      </c>
      <c r="I54" s="77"/>
    </row>
    <row r="55" spans="3:9" s="9" customFormat="1" thickTop="1" thickBot="1">
      <c r="C55" s="15" t="s">
        <v>12</v>
      </c>
      <c r="D55" s="76">
        <v>0</v>
      </c>
      <c r="E55" s="77"/>
      <c r="F55" s="76">
        <v>0</v>
      </c>
      <c r="G55" s="77"/>
      <c r="H55" s="76">
        <v>0</v>
      </c>
      <c r="I55" s="77"/>
    </row>
    <row r="56" spans="3:9" s="9" customFormat="1" thickTop="1" thickBot="1">
      <c r="C56" s="15" t="s">
        <v>13</v>
      </c>
      <c r="D56" s="76">
        <f t="shared" ref="D56" si="19">D54/1.0026/24</f>
        <v>2093348.9593722988</v>
      </c>
      <c r="E56" s="77"/>
      <c r="F56" s="76">
        <f>F54/1.0026/24</f>
        <v>2093348.9593722988</v>
      </c>
      <c r="G56" s="77"/>
      <c r="H56" s="76">
        <f>H54/1.0026/24</f>
        <v>2093348.9593722988</v>
      </c>
      <c r="I56" s="77"/>
    </row>
    <row r="57" spans="3:9" s="9" customFormat="1" thickTop="1" thickBot="1">
      <c r="C57" s="15" t="s">
        <v>14</v>
      </c>
      <c r="D57" s="76">
        <f t="shared" ref="D57" si="20">D55/24/1.0026</f>
        <v>0</v>
      </c>
      <c r="E57" s="77"/>
      <c r="F57" s="76">
        <f>F55/24/1.0026</f>
        <v>0</v>
      </c>
      <c r="G57" s="77"/>
      <c r="H57" s="76">
        <f>H55/24/1.0026</f>
        <v>0</v>
      </c>
      <c r="I57" s="77"/>
    </row>
    <row r="58" spans="3:9" s="9" customFormat="1" thickTop="1" thickBot="1">
      <c r="C58" s="15" t="s">
        <v>15</v>
      </c>
      <c r="D58" s="63">
        <f>D57/D56</f>
        <v>0</v>
      </c>
      <c r="E58" s="64"/>
      <c r="F58" s="63">
        <f t="shared" ref="F58" si="21">F57/F56</f>
        <v>0</v>
      </c>
      <c r="G58" s="64"/>
      <c r="H58" s="63">
        <f t="shared" ref="H58" si="22">H57/H56</f>
        <v>0</v>
      </c>
      <c r="I58" s="64"/>
    </row>
    <row r="59" spans="3:9" s="9" customFormat="1" ht="14.65" thickTop="1">
      <c r="C59"/>
    </row>
    <row r="60" spans="3:9" s="9" customFormat="1" ht="13.9" thickBot="1"/>
    <row r="61" spans="3:9" s="9" customFormat="1" thickTop="1" thickBot="1">
      <c r="D61" s="74" t="s">
        <v>28</v>
      </c>
      <c r="E61" s="75"/>
      <c r="F61" s="74" t="s">
        <v>29</v>
      </c>
      <c r="G61" s="75"/>
      <c r="H61" s="74" t="s">
        <v>30</v>
      </c>
      <c r="I61" s="75"/>
    </row>
    <row r="62" spans="3:9" s="9" customFormat="1" ht="41.25" thickTop="1" thickBot="1">
      <c r="C62" s="15" t="s">
        <v>16</v>
      </c>
      <c r="D62" s="42" t="s">
        <v>133</v>
      </c>
      <c r="E62" s="42" t="s">
        <v>134</v>
      </c>
      <c r="F62" s="42" t="s">
        <v>133</v>
      </c>
      <c r="G62" s="42" t="s">
        <v>134</v>
      </c>
      <c r="H62" s="42" t="s">
        <v>133</v>
      </c>
      <c r="I62" s="42" t="s">
        <v>134</v>
      </c>
    </row>
    <row r="63" spans="3:9" s="9" customFormat="1" thickTop="1" thickBot="1">
      <c r="C63" s="15" t="s">
        <v>135</v>
      </c>
      <c r="D63" s="22">
        <f>D33</f>
        <v>161.79320000000001</v>
      </c>
      <c r="E63" s="24">
        <f>D63/100/24*365/90/1.0026</f>
        <v>0.27269154827079228</v>
      </c>
      <c r="F63" s="22">
        <f>F33</f>
        <v>163.5909</v>
      </c>
      <c r="G63" s="24">
        <f>F63/100/24*365/91/1.0026</f>
        <v>0.2726915445665446</v>
      </c>
      <c r="H63" s="22">
        <f>H33</f>
        <v>165.3886</v>
      </c>
      <c r="I63" s="24">
        <f>H63/100/24*365/92/1.0026</f>
        <v>0.27269154094282411</v>
      </c>
    </row>
    <row r="64" spans="3:9" s="9" customFormat="1" thickTop="1" thickBot="1">
      <c r="C64" s="15" t="s">
        <v>136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</row>
    <row r="65" s="9" customFormat="1" ht="13.9" thickTop="1"/>
    <row r="66" s="9" customFormat="1" ht="13.5"/>
    <row r="67" s="9" customFormat="1" ht="13.5"/>
    <row r="68" s="9" customFormat="1" ht="13.5"/>
    <row r="69" s="9" customFormat="1" ht="13.5"/>
    <row r="70" s="9" customFormat="1" ht="13.5"/>
    <row r="71" s="9" customFormat="1" ht="13.5"/>
    <row r="72" s="9" customFormat="1" ht="13.5"/>
    <row r="73" s="9" customFormat="1" ht="13.5"/>
    <row r="74" s="9" customFormat="1" ht="13.5"/>
    <row r="75" s="9" customFormat="1" ht="13.5"/>
    <row r="76" s="9" customFormat="1" ht="13.5"/>
    <row r="77" s="9" customFormat="1" ht="13.5"/>
    <row r="78" s="9" customFormat="1" ht="13.5"/>
    <row r="79" s="9" customFormat="1" ht="13.5"/>
    <row r="80" s="9" customFormat="1" ht="13.5"/>
    <row r="81" s="9" customFormat="1" ht="13.5"/>
    <row r="82" s="9" customFormat="1" ht="13.5"/>
    <row r="83" s="9" customFormat="1" ht="13.5"/>
    <row r="84" s="9" customFormat="1" ht="13.5"/>
    <row r="85" s="9" customFormat="1" ht="13.5"/>
    <row r="86" s="9" customFormat="1" ht="13.5"/>
    <row r="87" s="9" customFormat="1" ht="13.5"/>
    <row r="88" s="9" customFormat="1" ht="13.5"/>
    <row r="89" s="9" customFormat="1" ht="13.5"/>
    <row r="90" s="9" customFormat="1" ht="13.5"/>
    <row r="91" s="9" customFormat="1" ht="13.5"/>
    <row r="92" s="9" customFormat="1" ht="13.5"/>
    <row r="93" s="9" customFormat="1" ht="13.5"/>
    <row r="94" s="9" customFormat="1" ht="13.5"/>
    <row r="95" s="9" customFormat="1" ht="13.5"/>
  </sheetData>
  <mergeCells count="90">
    <mergeCell ref="D61:E61"/>
    <mergeCell ref="F61:G61"/>
    <mergeCell ref="H61:I61"/>
    <mergeCell ref="D57:E57"/>
    <mergeCell ref="F57:G57"/>
    <mergeCell ref="H57:I57"/>
    <mergeCell ref="D58:E58"/>
    <mergeCell ref="F58:G58"/>
    <mergeCell ref="H58:I58"/>
    <mergeCell ref="D55:E55"/>
    <mergeCell ref="F55:G55"/>
    <mergeCell ref="H55:I55"/>
    <mergeCell ref="D56:E56"/>
    <mergeCell ref="F56:G56"/>
    <mergeCell ref="H56:I56"/>
    <mergeCell ref="D52:I52"/>
    <mergeCell ref="D53:E53"/>
    <mergeCell ref="F53:G53"/>
    <mergeCell ref="H53:I53"/>
    <mergeCell ref="D54:E54"/>
    <mergeCell ref="F54:G54"/>
    <mergeCell ref="H54:I54"/>
    <mergeCell ref="D43:E43"/>
    <mergeCell ref="F43:G43"/>
    <mergeCell ref="H43:I43"/>
    <mergeCell ref="D46:E46"/>
    <mergeCell ref="F46:G46"/>
    <mergeCell ref="H46:I46"/>
    <mergeCell ref="D41:E41"/>
    <mergeCell ref="F41:G41"/>
    <mergeCell ref="H41:I41"/>
    <mergeCell ref="D42:E42"/>
    <mergeCell ref="F42:G42"/>
    <mergeCell ref="H42:I42"/>
    <mergeCell ref="D39:E39"/>
    <mergeCell ref="F39:G39"/>
    <mergeCell ref="H39:I39"/>
    <mergeCell ref="D40:E40"/>
    <mergeCell ref="F40:G40"/>
    <mergeCell ref="H40:I40"/>
    <mergeCell ref="D31:E31"/>
    <mergeCell ref="F31:G31"/>
    <mergeCell ref="H31:I31"/>
    <mergeCell ref="D37:I37"/>
    <mergeCell ref="D38:E38"/>
    <mergeCell ref="F38:G38"/>
    <mergeCell ref="H38:I38"/>
    <mergeCell ref="D27:E27"/>
    <mergeCell ref="F27:G27"/>
    <mergeCell ref="H27:I27"/>
    <mergeCell ref="D28:E28"/>
    <mergeCell ref="F28:G28"/>
    <mergeCell ref="H28:I28"/>
    <mergeCell ref="D25:E25"/>
    <mergeCell ref="F25:G25"/>
    <mergeCell ref="H25:I25"/>
    <mergeCell ref="D26:E26"/>
    <mergeCell ref="F26:G26"/>
    <mergeCell ref="H26:I26"/>
    <mergeCell ref="D22:I22"/>
    <mergeCell ref="D23:E23"/>
    <mergeCell ref="F23:G23"/>
    <mergeCell ref="H23:I23"/>
    <mergeCell ref="D24:E24"/>
    <mergeCell ref="F24:G24"/>
    <mergeCell ref="H24:I24"/>
    <mergeCell ref="D12:E12"/>
    <mergeCell ref="F12:G12"/>
    <mergeCell ref="H12:I12"/>
    <mergeCell ref="D15:E15"/>
    <mergeCell ref="F15:G15"/>
    <mergeCell ref="H15:I15"/>
    <mergeCell ref="D10:E10"/>
    <mergeCell ref="F10:G10"/>
    <mergeCell ref="H10:I10"/>
    <mergeCell ref="D11:E11"/>
    <mergeCell ref="F11:G11"/>
    <mergeCell ref="H11:I11"/>
    <mergeCell ref="D8:E8"/>
    <mergeCell ref="F8:G8"/>
    <mergeCell ref="H8:I8"/>
    <mergeCell ref="D9:E9"/>
    <mergeCell ref="F9:G9"/>
    <mergeCell ref="H9:I9"/>
    <mergeCell ref="C1:I2"/>
    <mergeCell ref="C3:I4"/>
    <mergeCell ref="D6:I6"/>
    <mergeCell ref="D7:E7"/>
    <mergeCell ref="F7:G7"/>
    <mergeCell ref="H7:I7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E1A25-A3BE-4B43-A17C-EAA7494C3ABA}">
  <dimension ref="C1:M179"/>
  <sheetViews>
    <sheetView showGridLines="0" zoomScale="85" zoomScaleNormal="85" workbookViewId="0">
      <selection sqref="A1:XFD1048576"/>
    </sheetView>
  </sheetViews>
  <sheetFormatPr baseColWidth="10" defaultColWidth="11.3984375" defaultRowHeight="14.25"/>
  <cols>
    <col min="1" max="2" width="7.3984375" customWidth="1"/>
    <col min="3" max="3" width="81.73046875" bestFit="1" customWidth="1"/>
    <col min="4" max="4" width="43" style="40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82" t="s">
        <v>143</v>
      </c>
      <c r="D1" s="82"/>
      <c r="E1" s="82"/>
      <c r="F1" s="82"/>
      <c r="G1" s="82"/>
      <c r="H1" s="82"/>
      <c r="I1" s="82"/>
      <c r="J1" s="82"/>
      <c r="K1" s="82"/>
    </row>
    <row r="2" spans="3:13" ht="30" customHeight="1">
      <c r="C2" s="82"/>
      <c r="D2" s="82"/>
      <c r="E2" s="82"/>
      <c r="F2" s="82"/>
      <c r="G2" s="82"/>
      <c r="H2" s="82"/>
      <c r="I2" s="82"/>
      <c r="J2" s="82"/>
      <c r="K2" s="82"/>
    </row>
    <row r="3" spans="3:13" ht="15" customHeight="1">
      <c r="C3" s="71" t="s">
        <v>2</v>
      </c>
      <c r="D3" s="71"/>
      <c r="E3" s="71"/>
      <c r="F3" s="71"/>
      <c r="G3" s="71"/>
      <c r="H3" s="71"/>
      <c r="I3" s="71"/>
      <c r="J3" s="71"/>
      <c r="K3" s="71"/>
    </row>
    <row r="4" spans="3:13" ht="15" customHeight="1">
      <c r="C4" s="71"/>
      <c r="D4" s="71"/>
      <c r="E4" s="71"/>
      <c r="F4" s="71"/>
      <c r="G4" s="71"/>
      <c r="H4" s="71"/>
      <c r="I4" s="71"/>
      <c r="J4" s="71"/>
      <c r="K4" s="71"/>
    </row>
    <row r="5" spans="3:13" ht="14.65" thickBot="1">
      <c r="C5" s="9"/>
      <c r="D5" s="39"/>
      <c r="E5" s="9"/>
      <c r="F5" s="9"/>
      <c r="G5" s="9"/>
      <c r="H5" s="9"/>
      <c r="I5" s="9"/>
      <c r="J5" s="9"/>
      <c r="K5" s="9"/>
    </row>
    <row r="6" spans="3:13" ht="15.4" thickTop="1" thickBot="1">
      <c r="C6" s="13" t="s">
        <v>3</v>
      </c>
      <c r="D6" s="92" t="s">
        <v>4</v>
      </c>
      <c r="E6" s="92"/>
      <c r="F6" s="10"/>
      <c r="G6" s="10"/>
      <c r="H6" s="9"/>
      <c r="I6" s="9"/>
      <c r="J6" s="9"/>
      <c r="K6" s="9"/>
    </row>
    <row r="7" spans="3:13" ht="15" thickTop="1" thickBot="1">
      <c r="C7" s="14" t="s">
        <v>34</v>
      </c>
      <c r="D7" s="87" t="s">
        <v>144</v>
      </c>
      <c r="E7" s="87"/>
      <c r="F7" s="9"/>
      <c r="G7" s="88"/>
      <c r="H7" s="88"/>
      <c r="I7" s="9"/>
      <c r="J7" s="9"/>
      <c r="K7" s="9"/>
    </row>
    <row r="8" spans="3:13" ht="15" thickTop="1" thickBot="1">
      <c r="C8" s="15" t="s">
        <v>11</v>
      </c>
      <c r="D8" s="89">
        <v>18479971</v>
      </c>
      <c r="E8" s="90"/>
      <c r="F8" s="11"/>
      <c r="G8" s="9"/>
      <c r="H8" s="9"/>
      <c r="I8" s="9"/>
      <c r="J8" s="9"/>
      <c r="K8" s="9"/>
    </row>
    <row r="9" spans="3:13" ht="15" thickTop="1" thickBot="1">
      <c r="C9" s="15" t="s">
        <v>12</v>
      </c>
      <c r="D9" s="97">
        <v>10026008</v>
      </c>
      <c r="E9" s="90"/>
      <c r="F9" s="9"/>
      <c r="G9" s="11"/>
      <c r="H9" s="9"/>
      <c r="I9" s="9"/>
      <c r="J9" s="9"/>
      <c r="K9" s="9"/>
    </row>
    <row r="10" spans="3:13" ht="15" thickTop="1" thickBot="1">
      <c r="C10" s="15" t="s">
        <v>13</v>
      </c>
      <c r="D10" s="89">
        <f>ROUND(D8/24/1.0026,0)</f>
        <v>768002</v>
      </c>
      <c r="E10" s="90"/>
      <c r="F10" s="9"/>
      <c r="G10" s="9"/>
      <c r="H10" s="9"/>
      <c r="I10" s="9"/>
      <c r="J10" s="9"/>
      <c r="K10" s="9"/>
    </row>
    <row r="11" spans="3:13" ht="15" thickTop="1" thickBot="1">
      <c r="C11" s="15" t="s">
        <v>14</v>
      </c>
      <c r="D11" s="89">
        <f>ROUND(D9/24/1.0026,0)</f>
        <v>416667</v>
      </c>
      <c r="E11" s="90"/>
      <c r="F11" s="9"/>
      <c r="G11" s="9"/>
      <c r="H11" s="9"/>
      <c r="I11" s="9"/>
      <c r="J11" s="9"/>
      <c r="K11" s="9"/>
    </row>
    <row r="12" spans="3:13" ht="15" thickTop="1" thickBot="1">
      <c r="C12" s="15" t="s">
        <v>15</v>
      </c>
      <c r="D12" s="63">
        <f>D11/D10</f>
        <v>0.5425337434017099</v>
      </c>
      <c r="E12" s="64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16</v>
      </c>
      <c r="D14" s="42" t="s">
        <v>17</v>
      </c>
      <c r="E14" s="42" t="s">
        <v>130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19</v>
      </c>
      <c r="D15" s="51">
        <v>25.719000000000001</v>
      </c>
      <c r="E15" s="17">
        <f>D15/100/24*365/31/1.0026</f>
        <v>0.12584799682116821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139</v>
      </c>
      <c r="D16" s="16">
        <v>0</v>
      </c>
      <c r="E16" s="17">
        <f>D16/24/1.0026</f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5.4" thickTop="1" thickBot="1">
      <c r="C18" s="13" t="s">
        <v>3</v>
      </c>
      <c r="D18" s="92" t="s">
        <v>21</v>
      </c>
      <c r="E18" s="92"/>
      <c r="F18" s="9"/>
      <c r="G18" s="9"/>
      <c r="H18" s="9"/>
      <c r="I18" s="9"/>
      <c r="J18" s="9"/>
      <c r="K18" s="9"/>
    </row>
    <row r="19" spans="3:11" ht="15" thickTop="1" thickBot="1">
      <c r="C19" s="14" t="s">
        <v>34</v>
      </c>
      <c r="D19" s="87" t="s">
        <v>144</v>
      </c>
      <c r="E19" s="87"/>
      <c r="F19" s="9"/>
      <c r="G19" s="9"/>
      <c r="H19" s="9"/>
      <c r="I19" s="9"/>
      <c r="J19" s="9"/>
      <c r="K19" s="9"/>
    </row>
    <row r="20" spans="3:11" ht="15" thickTop="1" thickBot="1">
      <c r="C20" s="15" t="s">
        <v>11</v>
      </c>
      <c r="D20" s="96">
        <v>47936271</v>
      </c>
      <c r="E20" s="77"/>
      <c r="F20" s="11"/>
      <c r="G20" s="9"/>
      <c r="H20" s="9"/>
      <c r="I20" s="9"/>
      <c r="J20" s="9"/>
      <c r="K20" s="9"/>
    </row>
    <row r="21" spans="3:11" ht="15" thickTop="1" thickBot="1">
      <c r="C21" s="15" t="s">
        <v>12</v>
      </c>
      <c r="D21" s="76">
        <v>0</v>
      </c>
      <c r="E21" s="77"/>
      <c r="F21" s="11"/>
      <c r="G21" s="9"/>
      <c r="H21" s="9"/>
      <c r="I21" s="9"/>
      <c r="J21" s="9"/>
      <c r="K21" s="9"/>
    </row>
    <row r="22" spans="3:11" ht="15" thickTop="1" thickBot="1">
      <c r="C22" s="15" t="s">
        <v>13</v>
      </c>
      <c r="D22" s="76">
        <f>ROUND(D20/24/1.0026,0)</f>
        <v>1992165</v>
      </c>
      <c r="E22" s="77"/>
      <c r="F22" s="9"/>
      <c r="G22" s="9"/>
      <c r="H22" s="9"/>
      <c r="I22" s="9"/>
      <c r="J22" s="9"/>
      <c r="K22" s="9"/>
    </row>
    <row r="23" spans="3:11" ht="15" thickTop="1" thickBot="1">
      <c r="C23" s="15" t="s">
        <v>14</v>
      </c>
      <c r="D23" s="76">
        <v>0</v>
      </c>
      <c r="E23" s="77"/>
      <c r="F23" s="9"/>
      <c r="G23" s="9"/>
      <c r="H23" s="9"/>
      <c r="I23" s="9"/>
      <c r="J23" s="9"/>
      <c r="K23" s="9"/>
    </row>
    <row r="24" spans="3:11" ht="15" thickTop="1" thickBot="1">
      <c r="C24" s="15" t="s">
        <v>15</v>
      </c>
      <c r="D24" s="63">
        <f>D23/D22</f>
        <v>0</v>
      </c>
      <c r="E24" s="64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16</v>
      </c>
      <c r="D26" s="42" t="s">
        <v>17</v>
      </c>
      <c r="E26" s="42" t="s">
        <v>130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19</v>
      </c>
      <c r="D27" s="17">
        <v>60.372900000000001</v>
      </c>
      <c r="E27" s="17">
        <f>D27/100/24*365/31/1.0026</f>
        <v>0.29541617198509684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139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 ht="15" thickTop="1" thickBot="1">
      <c r="F29" s="9"/>
      <c r="G29" s="9"/>
      <c r="H29" s="9"/>
      <c r="I29" s="9"/>
      <c r="J29" s="9"/>
      <c r="K29" s="9"/>
    </row>
    <row r="30" spans="3:11" ht="15.4" thickTop="1" thickBot="1">
      <c r="C30" s="13" t="s">
        <v>24</v>
      </c>
      <c r="D30" s="92" t="s">
        <v>4</v>
      </c>
      <c r="E30" s="92"/>
      <c r="F30" s="10"/>
      <c r="G30" s="10"/>
      <c r="H30" s="9"/>
      <c r="I30" s="9"/>
      <c r="J30" s="9"/>
      <c r="K30" s="9"/>
    </row>
    <row r="31" spans="3:11" ht="15" thickTop="1" thickBot="1">
      <c r="C31" s="14" t="s">
        <v>34</v>
      </c>
      <c r="D31" s="87" t="s">
        <v>144</v>
      </c>
      <c r="E31" s="87"/>
      <c r="F31" s="9"/>
      <c r="G31" s="88"/>
      <c r="H31" s="88"/>
      <c r="I31" s="9"/>
      <c r="J31" s="9"/>
      <c r="K31" s="9"/>
    </row>
    <row r="32" spans="3:11" ht="15" thickTop="1" thickBot="1">
      <c r="C32" s="15" t="s">
        <v>11</v>
      </c>
      <c r="D32" s="89">
        <v>94974</v>
      </c>
      <c r="E32" s="90"/>
      <c r="F32" s="11"/>
      <c r="G32" s="9"/>
      <c r="H32" s="9"/>
      <c r="I32" s="9"/>
      <c r="J32" s="9"/>
      <c r="K32" s="9"/>
    </row>
    <row r="33" spans="3:13" ht="15" thickTop="1" thickBot="1">
      <c r="C33" s="15" t="s">
        <v>12</v>
      </c>
      <c r="D33" s="76">
        <v>0</v>
      </c>
      <c r="E33" s="77"/>
      <c r="F33" s="9"/>
      <c r="G33" s="11"/>
      <c r="H33" s="9"/>
      <c r="I33" s="9"/>
      <c r="J33" s="9"/>
      <c r="K33" s="9"/>
    </row>
    <row r="34" spans="3:13" ht="15" thickTop="1" thickBot="1">
      <c r="C34" s="15" t="s">
        <v>13</v>
      </c>
      <c r="D34" s="89">
        <f>ROUND(D32/24/1.0026,0)</f>
        <v>3947</v>
      </c>
      <c r="E34" s="90"/>
      <c r="F34" s="9"/>
      <c r="G34" s="9"/>
      <c r="H34" s="9"/>
      <c r="I34" s="9"/>
      <c r="J34" s="9"/>
      <c r="K34" s="9"/>
    </row>
    <row r="35" spans="3:13" ht="15" thickTop="1" thickBot="1">
      <c r="C35" s="15" t="s">
        <v>14</v>
      </c>
      <c r="D35" s="89">
        <f>ROUND(D33/24/1.0026,0)</f>
        <v>0</v>
      </c>
      <c r="E35" s="90"/>
      <c r="F35" s="83"/>
      <c r="G35" s="83"/>
      <c r="H35" s="9"/>
      <c r="I35" s="9"/>
      <c r="J35" s="9"/>
      <c r="K35" s="9"/>
    </row>
    <row r="36" spans="3:13" ht="15" thickTop="1" thickBot="1">
      <c r="C36" s="15" t="s">
        <v>15</v>
      </c>
      <c r="D36" s="63">
        <v>0</v>
      </c>
      <c r="E36" s="64"/>
      <c r="F36" s="9"/>
      <c r="G36" s="9"/>
      <c r="H36" s="9"/>
      <c r="I36" s="9"/>
      <c r="J36" s="9"/>
      <c r="K36" s="9"/>
    </row>
    <row r="37" spans="3:13" ht="15" thickTop="1" thickBot="1">
      <c r="F37" s="9"/>
      <c r="G37" s="9"/>
      <c r="H37" s="9"/>
      <c r="I37" s="9"/>
      <c r="J37" s="9"/>
      <c r="K37" s="9"/>
      <c r="M37" s="12"/>
    </row>
    <row r="38" spans="3:13" ht="41.25" thickTop="1" thickBot="1">
      <c r="C38" s="15" t="s">
        <v>16</v>
      </c>
      <c r="D38" s="42" t="s">
        <v>17</v>
      </c>
      <c r="E38" s="42" t="s">
        <v>130</v>
      </c>
      <c r="F38" s="9"/>
      <c r="G38" s="9"/>
      <c r="H38" s="9"/>
      <c r="I38" s="9"/>
      <c r="J38" s="9"/>
      <c r="K38" s="9"/>
    </row>
    <row r="39" spans="3:13" ht="15" thickTop="1" thickBot="1">
      <c r="C39" s="15" t="s">
        <v>19</v>
      </c>
      <c r="D39" s="51">
        <f>D15</f>
        <v>25.719000000000001</v>
      </c>
      <c r="E39" s="17">
        <f>D39/100/24*365/31/1.0026</f>
        <v>0.12584799682116821</v>
      </c>
      <c r="F39" s="9"/>
      <c r="G39" s="9"/>
      <c r="H39" s="9"/>
      <c r="I39" s="9"/>
      <c r="J39" s="9"/>
      <c r="K39" s="9"/>
    </row>
    <row r="40" spans="3:13" ht="15" thickTop="1" thickBot="1">
      <c r="C40" s="15" t="s">
        <v>139</v>
      </c>
      <c r="D40" s="16">
        <v>0</v>
      </c>
      <c r="E40" s="54"/>
      <c r="F40" s="9"/>
      <c r="G40" s="9"/>
      <c r="H40" s="9"/>
      <c r="I40" s="9"/>
      <c r="J40" s="9"/>
      <c r="K40" s="9"/>
    </row>
    <row r="41" spans="3:13" ht="15" thickTop="1" thickBot="1">
      <c r="F41" s="9"/>
      <c r="G41" s="9"/>
      <c r="H41" s="9"/>
      <c r="I41" s="9"/>
      <c r="J41" s="9"/>
      <c r="K41" s="9"/>
    </row>
    <row r="42" spans="3:13" ht="15.4" thickTop="1" thickBot="1">
      <c r="C42" s="13" t="s">
        <v>24</v>
      </c>
      <c r="D42" s="92" t="s">
        <v>21</v>
      </c>
      <c r="E42" s="92"/>
      <c r="F42" s="9"/>
      <c r="G42" s="9"/>
      <c r="H42" s="9"/>
      <c r="I42" s="9"/>
      <c r="J42" s="9"/>
      <c r="K42" s="9"/>
    </row>
    <row r="43" spans="3:13" ht="15" thickTop="1" thickBot="1">
      <c r="C43" s="14" t="s">
        <v>34</v>
      </c>
      <c r="D43" s="87" t="s">
        <v>144</v>
      </c>
      <c r="E43" s="87"/>
      <c r="F43" s="9"/>
      <c r="G43" s="9"/>
      <c r="H43" s="9"/>
      <c r="I43" s="9"/>
      <c r="J43" s="9"/>
      <c r="K43" s="9"/>
    </row>
    <row r="44" spans="3:13" ht="15" thickTop="1" thickBot="1">
      <c r="C44" s="15" t="s">
        <v>11</v>
      </c>
      <c r="D44" s="96">
        <v>50371000</v>
      </c>
      <c r="E44" s="77"/>
      <c r="F44" s="11"/>
      <c r="G44" s="9"/>
      <c r="H44" s="9"/>
      <c r="I44" s="9"/>
      <c r="J44" s="9"/>
      <c r="K44" s="9"/>
    </row>
    <row r="45" spans="3:13" ht="15" thickTop="1" thickBot="1">
      <c r="C45" s="15" t="s">
        <v>12</v>
      </c>
      <c r="D45" s="76">
        <v>0</v>
      </c>
      <c r="E45" s="77"/>
      <c r="F45" s="9"/>
      <c r="G45" s="9"/>
      <c r="H45" s="9"/>
      <c r="I45" s="9"/>
      <c r="J45" s="9"/>
      <c r="K45" s="9"/>
    </row>
    <row r="46" spans="3:13" ht="15" thickTop="1" thickBot="1">
      <c r="C46" s="15" t="s">
        <v>13</v>
      </c>
      <c r="D46" s="76">
        <f>ROUND(D44/24/1.0026,0)</f>
        <v>2093349</v>
      </c>
      <c r="E46" s="77"/>
      <c r="F46" s="9"/>
      <c r="G46" s="9"/>
      <c r="H46" s="9"/>
      <c r="I46" s="9"/>
      <c r="J46" s="9"/>
      <c r="K46" s="9"/>
    </row>
    <row r="47" spans="3:13" ht="15" thickTop="1" thickBot="1">
      <c r="C47" s="15" t="s">
        <v>14</v>
      </c>
      <c r="D47" s="76">
        <f>ROUND(D45/24/1.0026,0)</f>
        <v>0</v>
      </c>
      <c r="E47" s="77"/>
      <c r="F47" s="9"/>
      <c r="G47" s="9"/>
      <c r="H47" s="9"/>
      <c r="I47" s="9"/>
      <c r="J47" s="9"/>
      <c r="K47" s="9"/>
    </row>
    <row r="48" spans="3:13" ht="15" thickTop="1" thickBot="1">
      <c r="C48" s="15" t="s">
        <v>15</v>
      </c>
      <c r="D48" s="63">
        <f>D47/D46</f>
        <v>0</v>
      </c>
      <c r="E48" s="64"/>
      <c r="F48" s="9"/>
      <c r="G48" s="9"/>
      <c r="H48" s="9"/>
      <c r="I48" s="9"/>
      <c r="J48" s="9"/>
      <c r="K48" s="9"/>
    </row>
    <row r="49" spans="3:11" ht="15.75" customHeight="1" thickTop="1" thickBot="1">
      <c r="F49" s="9"/>
      <c r="G49" s="9"/>
      <c r="H49" s="9"/>
      <c r="I49" s="9"/>
      <c r="J49" s="9"/>
      <c r="K49" s="9"/>
    </row>
    <row r="50" spans="3:11" ht="41.25" thickTop="1" thickBot="1">
      <c r="C50" s="15" t="s">
        <v>16</v>
      </c>
      <c r="D50" s="42" t="s">
        <v>17</v>
      </c>
      <c r="E50" s="42" t="s">
        <v>130</v>
      </c>
      <c r="F50" s="9"/>
      <c r="G50" s="9"/>
      <c r="H50" s="9"/>
      <c r="I50" s="9"/>
      <c r="J50" s="9"/>
      <c r="K50" s="9"/>
    </row>
    <row r="51" spans="3:11" ht="15" thickTop="1" thickBot="1">
      <c r="C51" s="15" t="s">
        <v>19</v>
      </c>
      <c r="D51" s="17">
        <f>D27</f>
        <v>60.372900000000001</v>
      </c>
      <c r="E51" s="17">
        <f>D51/100/24*365/31/1.0026</f>
        <v>0.29541617198509684</v>
      </c>
      <c r="F51" s="9"/>
      <c r="G51" s="9"/>
      <c r="H51" s="9"/>
      <c r="I51" s="9"/>
      <c r="J51" s="9"/>
      <c r="K51" s="9"/>
    </row>
    <row r="52" spans="3:11" ht="15" thickTop="1" thickBot="1">
      <c r="C52" s="15" t="s">
        <v>139</v>
      </c>
      <c r="D52" s="16">
        <v>0</v>
      </c>
      <c r="E52" s="23">
        <v>0</v>
      </c>
      <c r="F52" s="9"/>
      <c r="G52" s="9"/>
      <c r="H52" s="9"/>
      <c r="I52" s="9"/>
      <c r="J52" s="9"/>
      <c r="K52" s="9"/>
    </row>
    <row r="53" spans="3:11" ht="14.65" thickTop="1">
      <c r="D53" s="91"/>
      <c r="E53" s="91"/>
      <c r="F53" s="9"/>
      <c r="G53" s="9"/>
      <c r="H53" s="9"/>
      <c r="I53" s="9"/>
      <c r="J53" s="9"/>
      <c r="K53" s="9"/>
    </row>
    <row r="54" spans="3:11">
      <c r="D54" s="91"/>
      <c r="E54" s="91"/>
      <c r="F54" s="9"/>
      <c r="G54" s="9"/>
      <c r="H54" s="9"/>
      <c r="I54" s="9"/>
      <c r="J54" s="9"/>
      <c r="K54" s="9"/>
    </row>
    <row r="55" spans="3:11">
      <c r="D55" s="91"/>
      <c r="E55" s="91"/>
      <c r="F55" s="11"/>
      <c r="G55" s="9"/>
      <c r="H55" s="9"/>
      <c r="I55" s="9"/>
      <c r="J55" s="9"/>
      <c r="K55" s="9"/>
    </row>
    <row r="56" spans="3:11">
      <c r="D56" s="91"/>
      <c r="E56" s="91"/>
      <c r="F56" s="9"/>
      <c r="G56" s="9"/>
      <c r="H56" s="9"/>
      <c r="I56" s="9"/>
      <c r="J56" s="9"/>
      <c r="K56" s="9"/>
    </row>
    <row r="57" spans="3:11">
      <c r="D57" s="91"/>
      <c r="E57" s="91"/>
      <c r="F57" s="9"/>
      <c r="G57" s="9"/>
      <c r="H57" s="9"/>
      <c r="I57" s="9"/>
      <c r="J57" s="9"/>
      <c r="K57" s="9"/>
    </row>
    <row r="58" spans="3:11">
      <c r="D58" s="91"/>
      <c r="E58" s="91"/>
      <c r="F58" s="9"/>
      <c r="G58" s="9"/>
      <c r="H58" s="9"/>
      <c r="I58" s="9"/>
      <c r="J58" s="9"/>
      <c r="K58" s="9"/>
    </row>
    <row r="59" spans="3:11">
      <c r="D59" s="91"/>
      <c r="E59" s="91"/>
      <c r="F59" s="9"/>
      <c r="G59" s="9"/>
      <c r="H59" s="9"/>
      <c r="I59" s="9"/>
      <c r="J59" s="9"/>
      <c r="K59" s="9"/>
    </row>
    <row r="60" spans="3:11">
      <c r="D60"/>
      <c r="F60" s="9"/>
      <c r="G60" s="9"/>
      <c r="H60" s="9"/>
      <c r="I60" s="9"/>
      <c r="J60" s="9"/>
      <c r="K60" s="9"/>
    </row>
    <row r="61" spans="3:11">
      <c r="D61"/>
      <c r="F61" s="9"/>
      <c r="G61" s="9"/>
      <c r="H61" s="9"/>
      <c r="I61" s="9"/>
      <c r="J61" s="9"/>
      <c r="K61" s="9"/>
    </row>
    <row r="62" spans="3:11">
      <c r="D62"/>
      <c r="F62" s="9"/>
      <c r="G62" s="9"/>
      <c r="H62" s="9"/>
      <c r="I62" s="9"/>
      <c r="J62" s="9"/>
      <c r="K62" s="9"/>
    </row>
    <row r="63" spans="3:11">
      <c r="D63"/>
      <c r="F63" s="9"/>
      <c r="G63" s="9"/>
      <c r="H63" s="9"/>
      <c r="I63" s="9"/>
      <c r="J63" s="9"/>
      <c r="K63" s="9"/>
    </row>
    <row r="64" spans="3:11" ht="20.25" customHeight="1">
      <c r="D64"/>
      <c r="F64" s="9"/>
      <c r="G64" s="9"/>
      <c r="H64" s="9"/>
      <c r="I64" s="9"/>
      <c r="J64" s="9"/>
      <c r="K64" s="9"/>
    </row>
    <row r="65" spans="4:6">
      <c r="D65" s="91"/>
      <c r="E65" s="91"/>
    </row>
    <row r="66" spans="4:6">
      <c r="D66" s="91"/>
      <c r="E66" s="91"/>
    </row>
    <row r="67" spans="4:6">
      <c r="D67" s="91"/>
      <c r="E67" s="91"/>
      <c r="F67" s="11"/>
    </row>
    <row r="68" spans="4:6">
      <c r="D68" s="91"/>
      <c r="E68" s="91"/>
    </row>
    <row r="69" spans="4:6">
      <c r="D69" s="91"/>
      <c r="E69" s="91"/>
    </row>
    <row r="70" spans="4:6">
      <c r="D70" s="91"/>
      <c r="E70" s="91"/>
    </row>
    <row r="71" spans="4:6">
      <c r="D71" s="91"/>
      <c r="E71" s="91"/>
    </row>
    <row r="72" spans="4:6" ht="20.25" customHeight="1">
      <c r="D72"/>
    </row>
    <row r="73" spans="4:6">
      <c r="D73"/>
    </row>
    <row r="74" spans="4:6">
      <c r="D74"/>
    </row>
    <row r="75" spans="4:6">
      <c r="D75"/>
    </row>
    <row r="77" spans="4:6" ht="20.25" customHeight="1"/>
    <row r="78" spans="4:6" ht="20.25" customHeight="1"/>
    <row r="79" spans="4:6" ht="20.25" customHeight="1"/>
    <row r="80" spans="4:6" ht="20.25" customHeight="1"/>
    <row r="81" ht="36" customHeight="1"/>
    <row r="82" ht="20.25" customHeight="1"/>
    <row r="83" ht="20.25" customHeight="1"/>
    <row r="84" ht="20.25" customHeight="1"/>
    <row r="85" ht="20.25" customHeight="1"/>
    <row r="86" ht="36" customHeight="1"/>
    <row r="87" ht="20.25" customHeight="1"/>
    <row r="88" ht="20.25" customHeight="1"/>
    <row r="89" ht="20.25" customHeight="1"/>
    <row r="90" ht="20.25" customHeight="1"/>
    <row r="91" ht="36" customHeight="1"/>
    <row r="92" ht="20.25" customHeight="1"/>
    <row r="93" ht="20.25" customHeight="1"/>
    <row r="94" ht="20.25" customHeight="1"/>
    <row r="95" ht="20.25" customHeight="1"/>
    <row r="96" ht="36" customHeight="1"/>
    <row r="97" ht="20.25" customHeight="1"/>
    <row r="98" ht="20.25" customHeight="1"/>
    <row r="99" ht="20.25" customHeight="1"/>
    <row r="100" ht="20.25" customHeight="1"/>
    <row r="101" ht="36" customHeight="1"/>
    <row r="102" ht="20.25" customHeight="1"/>
    <row r="103" ht="20.25" customHeight="1"/>
    <row r="104" ht="20.25" customHeight="1"/>
    <row r="105" ht="20.25" customHeight="1"/>
    <row r="106" ht="36" customHeight="1"/>
    <row r="107" ht="20.25" customHeight="1"/>
    <row r="108" ht="20.25" customHeight="1"/>
    <row r="109" ht="20.25" customHeight="1"/>
    <row r="110" ht="20.25" customHeight="1"/>
    <row r="111" ht="36" customHeight="1"/>
    <row r="112" ht="20.25" customHeight="1"/>
    <row r="113" ht="20.25" customHeight="1"/>
    <row r="114" ht="20.25" customHeight="1"/>
    <row r="115" ht="20.25" customHeight="1"/>
    <row r="116" ht="36" customHeight="1"/>
    <row r="117" ht="20.25" customHeight="1"/>
    <row r="118" ht="20.25" customHeight="1"/>
    <row r="119" ht="20.25" customHeight="1"/>
    <row r="120" ht="20.25" customHeight="1"/>
    <row r="121" ht="36" customHeight="1"/>
    <row r="122" ht="20.25" customHeight="1"/>
    <row r="123" ht="20.25" customHeight="1"/>
    <row r="124" ht="20.25" customHeight="1"/>
    <row r="125" ht="20.25" customHeight="1"/>
    <row r="126" ht="36" customHeight="1"/>
    <row r="127" ht="20.25" customHeight="1"/>
    <row r="128" ht="20.25" customHeight="1"/>
    <row r="129" ht="20.25" customHeight="1"/>
    <row r="130" ht="20.25" customHeight="1"/>
    <row r="131" ht="36" customHeight="1"/>
    <row r="132" ht="20.25" customHeight="1"/>
    <row r="133" ht="20.25" customHeight="1"/>
    <row r="134" ht="20.25" customHeight="1"/>
    <row r="135" ht="20.25" customHeight="1"/>
    <row r="136" ht="36" customHeight="1"/>
    <row r="137" ht="20.25" customHeight="1"/>
    <row r="138" ht="20.25" customHeight="1"/>
    <row r="139" ht="20.25" customHeight="1"/>
    <row r="140" ht="20.25" customHeight="1"/>
    <row r="141" ht="36" customHeight="1"/>
    <row r="142" ht="20.25" customHeight="1"/>
    <row r="143" ht="20.25" customHeight="1"/>
    <row r="144" ht="20.25" customHeight="1"/>
    <row r="145" ht="20.25" customHeight="1"/>
    <row r="146" ht="36" customHeight="1"/>
    <row r="147" ht="20.25" customHeight="1"/>
    <row r="148" ht="20.25" customHeight="1"/>
    <row r="149" ht="20.25" customHeight="1"/>
    <row r="150" ht="20.25" customHeight="1"/>
    <row r="151" ht="36" customHeight="1"/>
    <row r="152" ht="20.25" customHeight="1"/>
    <row r="153" ht="20.25" customHeight="1"/>
    <row r="154" ht="20.25" customHeight="1"/>
    <row r="155" ht="20.25" customHeight="1"/>
    <row r="156" ht="36" customHeight="1"/>
    <row r="157" ht="20.25" customHeight="1"/>
    <row r="158" ht="20.25" customHeight="1"/>
    <row r="159" ht="20.25" customHeight="1"/>
    <row r="160" ht="20.25" customHeight="1"/>
    <row r="161" ht="36" customHeight="1"/>
    <row r="162" ht="20.25" customHeight="1"/>
    <row r="163" ht="20.25" customHeight="1"/>
    <row r="164" ht="20.25" customHeight="1"/>
    <row r="165" ht="20.25" customHeight="1"/>
    <row r="166" ht="36" customHeight="1"/>
    <row r="167" ht="20.25" customHeight="1"/>
    <row r="168" ht="20.25" customHeight="1"/>
    <row r="169" ht="20.25" customHeight="1"/>
    <row r="171" ht="36" customHeight="1"/>
    <row r="172" ht="20.25" customHeight="1"/>
    <row r="173" ht="20.25" customHeight="1"/>
    <row r="174" ht="20.25" customHeight="1"/>
    <row r="175" ht="20.25" customHeight="1"/>
    <row r="176" ht="36" customHeight="1"/>
    <row r="177" ht="20.25" customHeight="1"/>
    <row r="178" ht="20.25" customHeight="1"/>
    <row r="179" ht="20.25" customHeight="1"/>
  </sheetData>
  <mergeCells count="47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35:E35"/>
    <mergeCell ref="F35:G35"/>
    <mergeCell ref="D20:E20"/>
    <mergeCell ref="D21:E21"/>
    <mergeCell ref="D22:E22"/>
    <mergeCell ref="D23:E23"/>
    <mergeCell ref="D24:E24"/>
    <mergeCell ref="D30:E30"/>
    <mergeCell ref="D31:E31"/>
    <mergeCell ref="G31:H31"/>
    <mergeCell ref="D32:E32"/>
    <mergeCell ref="D33:E33"/>
    <mergeCell ref="D34:E34"/>
    <mergeCell ref="D56:E56"/>
    <mergeCell ref="D36:E36"/>
    <mergeCell ref="D42:E42"/>
    <mergeCell ref="D43:E43"/>
    <mergeCell ref="D44:E44"/>
    <mergeCell ref="D45:E45"/>
    <mergeCell ref="D46:E46"/>
    <mergeCell ref="D47:E47"/>
    <mergeCell ref="D48:E48"/>
    <mergeCell ref="D53:E53"/>
    <mergeCell ref="D54:E54"/>
    <mergeCell ref="D55:E55"/>
    <mergeCell ref="D68:E68"/>
    <mergeCell ref="D69:E69"/>
    <mergeCell ref="D70:E70"/>
    <mergeCell ref="D71:E71"/>
    <mergeCell ref="D57:E57"/>
    <mergeCell ref="D58:E58"/>
    <mergeCell ref="D59:E59"/>
    <mergeCell ref="D65:E65"/>
    <mergeCell ref="D66:E66"/>
    <mergeCell ref="D67:E67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ECD6F-EAC5-4C21-9E40-9AEB7B33AECA}">
  <dimension ref="C1:M179"/>
  <sheetViews>
    <sheetView showGridLines="0" zoomScale="85" zoomScaleNormal="85" workbookViewId="0">
      <selection sqref="A1:XFD1048576"/>
    </sheetView>
  </sheetViews>
  <sheetFormatPr baseColWidth="10" defaultColWidth="11.3984375" defaultRowHeight="14.25"/>
  <cols>
    <col min="1" max="2" width="7.3984375" customWidth="1"/>
    <col min="3" max="3" width="81.73046875" bestFit="1" customWidth="1"/>
    <col min="4" max="4" width="43" style="40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82" t="s">
        <v>145</v>
      </c>
      <c r="D1" s="82"/>
      <c r="E1" s="82"/>
      <c r="F1" s="82"/>
      <c r="G1" s="82"/>
      <c r="H1" s="82"/>
      <c r="I1" s="82"/>
      <c r="J1" s="82"/>
      <c r="K1" s="82"/>
    </row>
    <row r="2" spans="3:13" ht="30" customHeight="1">
      <c r="C2" s="82"/>
      <c r="D2" s="82"/>
      <c r="E2" s="82"/>
      <c r="F2" s="82"/>
      <c r="G2" s="82"/>
      <c r="H2" s="82"/>
      <c r="I2" s="82"/>
      <c r="J2" s="82"/>
      <c r="K2" s="82"/>
    </row>
    <row r="3" spans="3:13" ht="15" customHeight="1">
      <c r="C3" s="71" t="s">
        <v>2</v>
      </c>
      <c r="D3" s="71"/>
      <c r="E3" s="71"/>
      <c r="F3" s="71"/>
      <c r="G3" s="71"/>
      <c r="H3" s="71"/>
      <c r="I3" s="71"/>
      <c r="J3" s="71"/>
      <c r="K3" s="71"/>
    </row>
    <row r="4" spans="3:13" ht="15" customHeight="1">
      <c r="C4" s="71"/>
      <c r="D4" s="71"/>
      <c r="E4" s="71"/>
      <c r="F4" s="71"/>
      <c r="G4" s="71"/>
      <c r="H4" s="71"/>
      <c r="I4" s="71"/>
      <c r="J4" s="71"/>
      <c r="K4" s="71"/>
    </row>
    <row r="5" spans="3:13" ht="14.65" thickBot="1">
      <c r="C5" s="9"/>
      <c r="D5" s="39"/>
      <c r="E5" s="9"/>
      <c r="F5" s="9"/>
      <c r="G5" s="9"/>
      <c r="H5" s="9"/>
      <c r="I5" s="9"/>
      <c r="J5" s="9"/>
      <c r="K5" s="9"/>
    </row>
    <row r="6" spans="3:13" ht="15.4" thickTop="1" thickBot="1">
      <c r="C6" s="13" t="s">
        <v>3</v>
      </c>
      <c r="D6" s="92" t="s">
        <v>4</v>
      </c>
      <c r="E6" s="92"/>
      <c r="F6" s="10"/>
      <c r="G6" s="10"/>
      <c r="H6" s="9"/>
      <c r="I6" s="9"/>
      <c r="J6" s="9"/>
      <c r="K6" s="9"/>
    </row>
    <row r="7" spans="3:13" ht="15" thickTop="1" thickBot="1">
      <c r="C7" s="14" t="s">
        <v>34</v>
      </c>
      <c r="D7" s="87" t="s">
        <v>146</v>
      </c>
      <c r="E7" s="87"/>
      <c r="F7" s="9"/>
      <c r="G7" s="88"/>
      <c r="H7" s="88"/>
      <c r="I7" s="9"/>
      <c r="J7" s="9"/>
      <c r="K7" s="9"/>
    </row>
    <row r="8" spans="3:13" ht="15" thickTop="1" thickBot="1">
      <c r="C8" s="15" t="s">
        <v>11</v>
      </c>
      <c r="D8" s="89">
        <v>18479971</v>
      </c>
      <c r="E8" s="90"/>
      <c r="F8" s="11"/>
      <c r="G8" s="9"/>
      <c r="H8" s="9"/>
      <c r="I8" s="9"/>
      <c r="J8" s="9"/>
      <c r="K8" s="9"/>
    </row>
    <row r="9" spans="3:13" ht="15" thickTop="1" thickBot="1">
      <c r="C9" s="15" t="s">
        <v>12</v>
      </c>
      <c r="D9" s="97"/>
      <c r="E9" s="90"/>
      <c r="F9" s="9"/>
      <c r="G9" s="11"/>
      <c r="H9" s="9"/>
      <c r="I9" s="9"/>
      <c r="J9" s="9"/>
      <c r="K9" s="9"/>
    </row>
    <row r="10" spans="3:13" ht="15" thickTop="1" thickBot="1">
      <c r="C10" s="15" t="s">
        <v>13</v>
      </c>
      <c r="D10" s="89">
        <f>ROUND(D8/24/1.0026,0)</f>
        <v>768002</v>
      </c>
      <c r="E10" s="90"/>
      <c r="F10" s="9"/>
      <c r="G10" s="9"/>
      <c r="H10" s="9"/>
      <c r="I10" s="9"/>
      <c r="J10" s="9"/>
      <c r="K10" s="9"/>
    </row>
    <row r="11" spans="3:13" ht="15" thickTop="1" thickBot="1">
      <c r="C11" s="15" t="s">
        <v>14</v>
      </c>
      <c r="D11" s="89">
        <f>ROUND(D9/24/1.0026,0)</f>
        <v>0</v>
      </c>
      <c r="E11" s="90"/>
      <c r="F11" s="9"/>
      <c r="G11" s="9"/>
      <c r="H11" s="9"/>
      <c r="I11" s="9"/>
      <c r="J11" s="9"/>
      <c r="K11" s="9"/>
    </row>
    <row r="12" spans="3:13" ht="15" thickTop="1" thickBot="1">
      <c r="C12" s="15" t="s">
        <v>15</v>
      </c>
      <c r="D12" s="63">
        <f>D11/D10</f>
        <v>0</v>
      </c>
      <c r="E12" s="64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16</v>
      </c>
      <c r="D14" s="42" t="s">
        <v>17</v>
      </c>
      <c r="E14" s="42" t="s">
        <v>130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19</v>
      </c>
      <c r="D15" s="51">
        <v>25.719000000000001</v>
      </c>
      <c r="E15" s="17">
        <f>D15/100/24*365/31/1.0026</f>
        <v>0.12584799682116821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139</v>
      </c>
      <c r="D16" s="16">
        <v>0</v>
      </c>
      <c r="E16" s="17">
        <f>D16/24/1.0026</f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5.4" thickTop="1" thickBot="1">
      <c r="C18" s="13" t="s">
        <v>3</v>
      </c>
      <c r="D18" s="92" t="s">
        <v>21</v>
      </c>
      <c r="E18" s="92"/>
      <c r="F18" s="9"/>
      <c r="G18" s="9"/>
      <c r="H18" s="9"/>
      <c r="I18" s="9"/>
      <c r="J18" s="9"/>
      <c r="K18" s="9"/>
    </row>
    <row r="19" spans="3:11" ht="15" thickTop="1" thickBot="1">
      <c r="C19" s="14" t="s">
        <v>34</v>
      </c>
      <c r="D19" s="87" t="s">
        <v>146</v>
      </c>
      <c r="E19" s="87"/>
      <c r="F19" s="9"/>
      <c r="G19" s="9"/>
      <c r="H19" s="9"/>
      <c r="I19" s="9"/>
      <c r="J19" s="9"/>
      <c r="K19" s="9"/>
    </row>
    <row r="20" spans="3:11" ht="15" thickTop="1" thickBot="1">
      <c r="C20" s="15" t="s">
        <v>11</v>
      </c>
      <c r="D20" s="96">
        <v>47936271</v>
      </c>
      <c r="E20" s="77"/>
      <c r="F20" s="11"/>
      <c r="G20" s="9"/>
      <c r="H20" s="9"/>
      <c r="I20" s="9"/>
      <c r="J20" s="9"/>
      <c r="K20" s="9"/>
    </row>
    <row r="21" spans="3:11" ht="15" thickTop="1" thickBot="1">
      <c r="C21" s="15" t="s">
        <v>12</v>
      </c>
      <c r="D21" s="76">
        <v>0</v>
      </c>
      <c r="E21" s="77"/>
      <c r="F21" s="11"/>
      <c r="G21" s="9"/>
      <c r="H21" s="9"/>
      <c r="I21" s="9"/>
      <c r="J21" s="9"/>
      <c r="K21" s="9"/>
    </row>
    <row r="22" spans="3:11" ht="15" thickTop="1" thickBot="1">
      <c r="C22" s="15" t="s">
        <v>13</v>
      </c>
      <c r="D22" s="76">
        <f>ROUND(D20/24/1.0026,0)</f>
        <v>1992165</v>
      </c>
      <c r="E22" s="77"/>
      <c r="F22" s="9"/>
      <c r="G22" s="9"/>
      <c r="H22" s="9"/>
      <c r="I22" s="9"/>
      <c r="J22" s="9"/>
      <c r="K22" s="9"/>
    </row>
    <row r="23" spans="3:11" ht="15" thickTop="1" thickBot="1">
      <c r="C23" s="15" t="s">
        <v>14</v>
      </c>
      <c r="D23" s="76">
        <v>0</v>
      </c>
      <c r="E23" s="77"/>
      <c r="F23" s="9"/>
      <c r="G23" s="9"/>
      <c r="H23" s="9"/>
      <c r="I23" s="9"/>
      <c r="J23" s="9"/>
      <c r="K23" s="9"/>
    </row>
    <row r="24" spans="3:11" ht="15" thickTop="1" thickBot="1">
      <c r="C24" s="15" t="s">
        <v>15</v>
      </c>
      <c r="D24" s="63">
        <f>D23/D22</f>
        <v>0</v>
      </c>
      <c r="E24" s="64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16</v>
      </c>
      <c r="D26" s="42" t="s">
        <v>17</v>
      </c>
      <c r="E26" s="42" t="s">
        <v>130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19</v>
      </c>
      <c r="D27" s="17">
        <v>60.372900000000001</v>
      </c>
      <c r="E27" s="17">
        <f>D27/100/24*365/31/1.0026</f>
        <v>0.29541617198509684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139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 ht="15" thickTop="1" thickBot="1">
      <c r="F29" s="9"/>
      <c r="G29" s="9"/>
      <c r="H29" s="9"/>
      <c r="I29" s="9"/>
      <c r="J29" s="9"/>
      <c r="K29" s="9"/>
    </row>
    <row r="30" spans="3:11" ht="15.4" thickTop="1" thickBot="1">
      <c r="C30" s="13" t="s">
        <v>24</v>
      </c>
      <c r="D30" s="92" t="s">
        <v>4</v>
      </c>
      <c r="E30" s="92"/>
      <c r="F30" s="10"/>
      <c r="G30" s="10"/>
      <c r="H30" s="9"/>
      <c r="I30" s="9"/>
      <c r="J30" s="9"/>
      <c r="K30" s="9"/>
    </row>
    <row r="31" spans="3:11" ht="15" thickTop="1" thickBot="1">
      <c r="C31" s="14" t="s">
        <v>34</v>
      </c>
      <c r="D31" s="87" t="s">
        <v>146</v>
      </c>
      <c r="E31" s="87"/>
      <c r="F31" s="9"/>
      <c r="G31" s="88"/>
      <c r="H31" s="88"/>
      <c r="I31" s="9"/>
      <c r="J31" s="9"/>
      <c r="K31" s="9"/>
    </row>
    <row r="32" spans="3:11" ht="15" thickTop="1" thickBot="1">
      <c r="C32" s="15" t="s">
        <v>11</v>
      </c>
      <c r="D32" s="89">
        <v>40198982</v>
      </c>
      <c r="E32" s="90"/>
      <c r="F32" s="11"/>
      <c r="G32" s="9"/>
      <c r="H32" s="9"/>
      <c r="I32" s="9"/>
      <c r="J32" s="9"/>
      <c r="K32" s="9"/>
    </row>
    <row r="33" spans="3:13" ht="15" thickTop="1" thickBot="1">
      <c r="C33" s="15" t="s">
        <v>12</v>
      </c>
      <c r="D33" s="76">
        <v>39293899</v>
      </c>
      <c r="E33" s="77"/>
      <c r="F33" s="9"/>
      <c r="G33" s="11"/>
      <c r="H33" s="9"/>
      <c r="I33" s="9"/>
      <c r="J33" s="9"/>
      <c r="K33" s="9"/>
    </row>
    <row r="34" spans="3:13" ht="15" thickTop="1" thickBot="1">
      <c r="C34" s="15" t="s">
        <v>13</v>
      </c>
      <c r="D34" s="89">
        <f>ROUND(D32/24/1.0026,0)</f>
        <v>1670614</v>
      </c>
      <c r="E34" s="90"/>
      <c r="F34" s="9"/>
      <c r="G34" s="9"/>
      <c r="H34" s="9"/>
      <c r="I34" s="9"/>
      <c r="J34" s="9"/>
      <c r="K34" s="9"/>
    </row>
    <row r="35" spans="3:13" ht="15" thickTop="1" thickBot="1">
      <c r="C35" s="15" t="s">
        <v>14</v>
      </c>
      <c r="D35" s="89">
        <f>ROUND(D33/24/1.0026,0)</f>
        <v>1633000</v>
      </c>
      <c r="E35" s="90"/>
      <c r="F35" s="83"/>
      <c r="G35" s="83"/>
      <c r="H35" s="9"/>
      <c r="I35" s="9"/>
      <c r="J35" s="9"/>
      <c r="K35" s="9"/>
    </row>
    <row r="36" spans="3:13" ht="15" thickTop="1" thickBot="1">
      <c r="C36" s="15" t="s">
        <v>15</v>
      </c>
      <c r="D36" s="63">
        <f>D35/D34</f>
        <v>0.97748492470433024</v>
      </c>
      <c r="E36" s="64"/>
      <c r="F36" s="9"/>
      <c r="G36" s="9"/>
      <c r="H36" s="9"/>
      <c r="I36" s="9"/>
      <c r="J36" s="9"/>
      <c r="K36" s="9"/>
    </row>
    <row r="37" spans="3:13" ht="15" thickTop="1" thickBot="1">
      <c r="F37" s="9"/>
      <c r="G37" s="9"/>
      <c r="H37" s="9"/>
      <c r="I37" s="9"/>
      <c r="J37" s="9"/>
      <c r="K37" s="9"/>
      <c r="M37" s="12"/>
    </row>
    <row r="38" spans="3:13" ht="41.25" thickTop="1" thickBot="1">
      <c r="C38" s="15" t="s">
        <v>16</v>
      </c>
      <c r="D38" s="42" t="s">
        <v>17</v>
      </c>
      <c r="E38" s="42" t="s">
        <v>130</v>
      </c>
      <c r="F38" s="9"/>
      <c r="G38" s="9"/>
      <c r="H38" s="9"/>
      <c r="I38" s="9"/>
      <c r="J38" s="9"/>
      <c r="K38" s="9"/>
    </row>
    <row r="39" spans="3:13" ht="15" thickTop="1" thickBot="1">
      <c r="C39" s="15" t="s">
        <v>19</v>
      </c>
      <c r="D39" s="51">
        <f>D15</f>
        <v>25.719000000000001</v>
      </c>
      <c r="E39" s="17">
        <f>D39/100/24*365/31/1.0026</f>
        <v>0.12584799682116821</v>
      </c>
      <c r="F39" s="9"/>
      <c r="G39" s="9"/>
      <c r="H39" s="9"/>
      <c r="I39" s="9"/>
      <c r="J39" s="9"/>
      <c r="K39" s="9"/>
    </row>
    <row r="40" spans="3:13" ht="15" thickTop="1" thickBot="1">
      <c r="C40" s="15" t="s">
        <v>139</v>
      </c>
      <c r="D40" s="16">
        <v>0</v>
      </c>
      <c r="E40" s="54"/>
      <c r="F40" s="9"/>
      <c r="G40" s="9"/>
      <c r="H40" s="9"/>
      <c r="I40" s="9"/>
      <c r="J40" s="9"/>
      <c r="K40" s="9"/>
    </row>
    <row r="41" spans="3:13" ht="15" thickTop="1" thickBot="1">
      <c r="F41" s="9"/>
      <c r="G41" s="9"/>
      <c r="H41" s="9"/>
      <c r="I41" s="9"/>
      <c r="J41" s="9"/>
      <c r="K41" s="9"/>
    </row>
    <row r="42" spans="3:13" ht="15.4" thickTop="1" thickBot="1">
      <c r="C42" s="13" t="s">
        <v>24</v>
      </c>
      <c r="D42" s="92" t="s">
        <v>21</v>
      </c>
      <c r="E42" s="92"/>
      <c r="F42" s="9"/>
      <c r="G42" s="9"/>
      <c r="H42" s="9"/>
      <c r="I42" s="9"/>
      <c r="J42" s="9"/>
      <c r="K42" s="9"/>
    </row>
    <row r="43" spans="3:13" ht="15" thickTop="1" thickBot="1">
      <c r="C43" s="14" t="s">
        <v>34</v>
      </c>
      <c r="D43" s="87" t="s">
        <v>146</v>
      </c>
      <c r="E43" s="87"/>
      <c r="F43" s="9"/>
      <c r="G43" s="9"/>
      <c r="H43" s="9"/>
      <c r="I43" s="9"/>
      <c r="J43" s="9"/>
      <c r="K43" s="9"/>
    </row>
    <row r="44" spans="3:13" ht="15" thickTop="1" thickBot="1">
      <c r="C44" s="15" t="s">
        <v>11</v>
      </c>
      <c r="D44" s="96">
        <v>50371000</v>
      </c>
      <c r="E44" s="77"/>
      <c r="F44" s="11"/>
      <c r="G44" s="9"/>
      <c r="H44" s="9"/>
      <c r="I44" s="9"/>
      <c r="J44" s="9"/>
      <c r="K44" s="9"/>
    </row>
    <row r="45" spans="3:13" ht="15" thickTop="1" thickBot="1">
      <c r="C45" s="15" t="s">
        <v>12</v>
      </c>
      <c r="D45" s="76">
        <v>0</v>
      </c>
      <c r="E45" s="77"/>
      <c r="F45" s="9"/>
      <c r="G45" s="9"/>
      <c r="H45" s="9"/>
      <c r="I45" s="9"/>
      <c r="J45" s="9"/>
      <c r="K45" s="9"/>
    </row>
    <row r="46" spans="3:13" ht="15" thickTop="1" thickBot="1">
      <c r="C46" s="15" t="s">
        <v>13</v>
      </c>
      <c r="D46" s="76">
        <f>ROUND(D44/24/1.0026,0)</f>
        <v>2093349</v>
      </c>
      <c r="E46" s="77"/>
      <c r="F46" s="9"/>
      <c r="G46" s="9"/>
      <c r="H46" s="9"/>
      <c r="I46" s="9"/>
      <c r="J46" s="9"/>
      <c r="K46" s="9"/>
    </row>
    <row r="47" spans="3:13" ht="15" thickTop="1" thickBot="1">
      <c r="C47" s="15" t="s">
        <v>14</v>
      </c>
      <c r="D47" s="76">
        <f>ROUND(D45/24/1.0026,0)</f>
        <v>0</v>
      </c>
      <c r="E47" s="77"/>
      <c r="F47" s="9"/>
      <c r="G47" s="9"/>
      <c r="H47" s="9"/>
      <c r="I47" s="9"/>
      <c r="J47" s="9"/>
      <c r="K47" s="9"/>
    </row>
    <row r="48" spans="3:13" ht="15" thickTop="1" thickBot="1">
      <c r="C48" s="15" t="s">
        <v>15</v>
      </c>
      <c r="D48" s="63">
        <f>D47/D46</f>
        <v>0</v>
      </c>
      <c r="E48" s="64"/>
      <c r="F48" s="9"/>
      <c r="G48" s="9"/>
      <c r="H48" s="9"/>
      <c r="I48" s="9"/>
      <c r="J48" s="9"/>
      <c r="K48" s="9"/>
    </row>
    <row r="49" spans="3:11" ht="15.75" customHeight="1" thickTop="1" thickBot="1">
      <c r="F49" s="9"/>
      <c r="G49" s="9"/>
      <c r="H49" s="9"/>
      <c r="I49" s="9"/>
      <c r="J49" s="9"/>
      <c r="K49" s="9"/>
    </row>
    <row r="50" spans="3:11" ht="41.25" thickTop="1" thickBot="1">
      <c r="C50" s="15" t="s">
        <v>16</v>
      </c>
      <c r="D50" s="42" t="s">
        <v>17</v>
      </c>
      <c r="E50" s="42" t="s">
        <v>130</v>
      </c>
      <c r="F50" s="9"/>
      <c r="G50" s="9"/>
      <c r="H50" s="9"/>
      <c r="I50" s="9"/>
      <c r="J50" s="9"/>
      <c r="K50" s="9"/>
    </row>
    <row r="51" spans="3:11" ht="15" thickTop="1" thickBot="1">
      <c r="C51" s="15" t="s">
        <v>19</v>
      </c>
      <c r="D51" s="17">
        <f>D27</f>
        <v>60.372900000000001</v>
      </c>
      <c r="E51" s="17">
        <f>D51/100/24*365/31/1.0026</f>
        <v>0.29541617198509684</v>
      </c>
      <c r="F51" s="9"/>
      <c r="G51" s="9"/>
      <c r="H51" s="9"/>
      <c r="I51" s="9"/>
      <c r="J51" s="9"/>
      <c r="K51" s="9"/>
    </row>
    <row r="52" spans="3:11" ht="15" thickTop="1" thickBot="1">
      <c r="C52" s="15" t="s">
        <v>139</v>
      </c>
      <c r="D52" s="16">
        <v>0</v>
      </c>
      <c r="E52" s="23">
        <v>0</v>
      </c>
      <c r="F52" s="9"/>
      <c r="G52" s="9"/>
      <c r="H52" s="9"/>
      <c r="I52" s="9"/>
      <c r="J52" s="9"/>
      <c r="K52" s="9"/>
    </row>
    <row r="53" spans="3:11" ht="14.65" thickTop="1">
      <c r="D53" s="91"/>
      <c r="E53" s="91"/>
      <c r="F53" s="9"/>
      <c r="G53" s="9"/>
      <c r="H53" s="9"/>
      <c r="I53" s="9"/>
      <c r="J53" s="9"/>
      <c r="K53" s="9"/>
    </row>
    <row r="54" spans="3:11">
      <c r="D54" s="91"/>
      <c r="E54" s="91"/>
      <c r="F54" s="9"/>
      <c r="G54" s="9"/>
      <c r="H54" s="9"/>
      <c r="I54" s="9"/>
      <c r="J54" s="9"/>
      <c r="K54" s="9"/>
    </row>
    <row r="55" spans="3:11">
      <c r="D55" s="91"/>
      <c r="E55" s="91"/>
      <c r="F55" s="11"/>
      <c r="G55" s="9"/>
      <c r="H55" s="9"/>
      <c r="I55" s="9"/>
      <c r="J55" s="9"/>
      <c r="K55" s="9"/>
    </row>
    <row r="56" spans="3:11">
      <c r="D56" s="91"/>
      <c r="E56" s="91"/>
      <c r="F56" s="9"/>
      <c r="G56" s="9"/>
      <c r="H56" s="9"/>
      <c r="I56" s="9"/>
      <c r="J56" s="9"/>
      <c r="K56" s="9"/>
    </row>
    <row r="57" spans="3:11">
      <c r="D57" s="91"/>
      <c r="E57" s="91"/>
      <c r="F57" s="9"/>
      <c r="G57" s="9"/>
      <c r="H57" s="9"/>
      <c r="I57" s="9"/>
      <c r="J57" s="9"/>
      <c r="K57" s="9"/>
    </row>
    <row r="58" spans="3:11">
      <c r="D58" s="91"/>
      <c r="E58" s="91"/>
      <c r="F58" s="9"/>
      <c r="G58" s="9"/>
      <c r="H58" s="9"/>
      <c r="I58" s="9"/>
      <c r="J58" s="9"/>
      <c r="K58" s="9"/>
    </row>
    <row r="59" spans="3:11">
      <c r="D59" s="91"/>
      <c r="E59" s="91"/>
      <c r="F59" s="9"/>
      <c r="G59" s="9"/>
      <c r="H59" s="9"/>
      <c r="I59" s="9"/>
      <c r="J59" s="9"/>
      <c r="K59" s="9"/>
    </row>
    <row r="60" spans="3:11">
      <c r="D60"/>
      <c r="F60" s="9"/>
      <c r="G60" s="9"/>
      <c r="H60" s="9"/>
      <c r="I60" s="9"/>
      <c r="J60" s="9"/>
      <c r="K60" s="9"/>
    </row>
    <row r="61" spans="3:11">
      <c r="D61"/>
      <c r="F61" s="9"/>
      <c r="G61" s="9"/>
      <c r="H61" s="9"/>
      <c r="I61" s="9"/>
      <c r="J61" s="9"/>
      <c r="K61" s="9"/>
    </row>
    <row r="62" spans="3:11">
      <c r="D62"/>
      <c r="F62" s="9"/>
      <c r="G62" s="9"/>
      <c r="H62" s="9"/>
      <c r="I62" s="9"/>
      <c r="J62" s="9"/>
      <c r="K62" s="9"/>
    </row>
    <row r="63" spans="3:11">
      <c r="D63"/>
      <c r="F63" s="9"/>
      <c r="G63" s="9"/>
      <c r="H63" s="9"/>
      <c r="I63" s="9"/>
      <c r="J63" s="9"/>
      <c r="K63" s="9"/>
    </row>
    <row r="64" spans="3:11" ht="20.25" customHeight="1">
      <c r="D64"/>
      <c r="F64" s="9"/>
      <c r="G64" s="9"/>
      <c r="H64" s="9"/>
      <c r="I64" s="9"/>
      <c r="J64" s="9"/>
      <c r="K64" s="9"/>
    </row>
    <row r="65" spans="4:6">
      <c r="D65" s="91"/>
      <c r="E65" s="91"/>
    </row>
    <row r="66" spans="4:6">
      <c r="D66" s="91"/>
      <c r="E66" s="91"/>
    </row>
    <row r="67" spans="4:6">
      <c r="D67" s="91"/>
      <c r="E67" s="91"/>
      <c r="F67" s="11"/>
    </row>
    <row r="68" spans="4:6">
      <c r="D68" s="91"/>
      <c r="E68" s="91"/>
    </row>
    <row r="69" spans="4:6">
      <c r="D69" s="91"/>
      <c r="E69" s="91"/>
    </row>
    <row r="70" spans="4:6">
      <c r="D70" s="91"/>
      <c r="E70" s="91"/>
    </row>
    <row r="71" spans="4:6">
      <c r="D71" s="91"/>
      <c r="E71" s="91"/>
    </row>
    <row r="72" spans="4:6" ht="20.25" customHeight="1">
      <c r="D72"/>
    </row>
    <row r="73" spans="4:6">
      <c r="D73"/>
    </row>
    <row r="74" spans="4:6">
      <c r="D74"/>
    </row>
    <row r="75" spans="4:6">
      <c r="D75"/>
    </row>
    <row r="77" spans="4:6" ht="20.25" customHeight="1"/>
    <row r="78" spans="4:6" ht="20.25" customHeight="1"/>
    <row r="79" spans="4:6" ht="20.25" customHeight="1"/>
    <row r="80" spans="4:6" ht="20.25" customHeight="1"/>
    <row r="81" ht="36" customHeight="1"/>
    <row r="82" ht="20.25" customHeight="1"/>
    <row r="83" ht="20.25" customHeight="1"/>
    <row r="84" ht="20.25" customHeight="1"/>
    <row r="85" ht="20.25" customHeight="1"/>
    <row r="86" ht="36" customHeight="1"/>
    <row r="87" ht="20.25" customHeight="1"/>
    <row r="88" ht="20.25" customHeight="1"/>
    <row r="89" ht="20.25" customHeight="1"/>
    <row r="90" ht="20.25" customHeight="1"/>
    <row r="91" ht="36" customHeight="1"/>
    <row r="92" ht="20.25" customHeight="1"/>
    <row r="93" ht="20.25" customHeight="1"/>
    <row r="94" ht="20.25" customHeight="1"/>
    <row r="95" ht="20.25" customHeight="1"/>
    <row r="96" ht="36" customHeight="1"/>
    <row r="97" ht="20.25" customHeight="1"/>
    <row r="98" ht="20.25" customHeight="1"/>
    <row r="99" ht="20.25" customHeight="1"/>
    <row r="100" ht="20.25" customHeight="1"/>
    <row r="101" ht="36" customHeight="1"/>
    <row r="102" ht="20.25" customHeight="1"/>
    <row r="103" ht="20.25" customHeight="1"/>
    <row r="104" ht="20.25" customHeight="1"/>
    <row r="105" ht="20.25" customHeight="1"/>
    <row r="106" ht="36" customHeight="1"/>
    <row r="107" ht="20.25" customHeight="1"/>
    <row r="108" ht="20.25" customHeight="1"/>
    <row r="109" ht="20.25" customHeight="1"/>
    <row r="110" ht="20.25" customHeight="1"/>
    <row r="111" ht="36" customHeight="1"/>
    <row r="112" ht="20.25" customHeight="1"/>
    <row r="113" ht="20.25" customHeight="1"/>
    <row r="114" ht="20.25" customHeight="1"/>
    <row r="115" ht="20.25" customHeight="1"/>
    <row r="116" ht="36" customHeight="1"/>
    <row r="117" ht="20.25" customHeight="1"/>
    <row r="118" ht="20.25" customHeight="1"/>
    <row r="119" ht="20.25" customHeight="1"/>
    <row r="120" ht="20.25" customHeight="1"/>
    <row r="121" ht="36" customHeight="1"/>
    <row r="122" ht="20.25" customHeight="1"/>
    <row r="123" ht="20.25" customHeight="1"/>
    <row r="124" ht="20.25" customHeight="1"/>
    <row r="125" ht="20.25" customHeight="1"/>
    <row r="126" ht="36" customHeight="1"/>
    <row r="127" ht="20.25" customHeight="1"/>
    <row r="128" ht="20.25" customHeight="1"/>
    <row r="129" ht="20.25" customHeight="1"/>
    <row r="130" ht="20.25" customHeight="1"/>
    <row r="131" ht="36" customHeight="1"/>
    <row r="132" ht="20.25" customHeight="1"/>
    <row r="133" ht="20.25" customHeight="1"/>
    <row r="134" ht="20.25" customHeight="1"/>
    <row r="135" ht="20.25" customHeight="1"/>
    <row r="136" ht="36" customHeight="1"/>
    <row r="137" ht="20.25" customHeight="1"/>
    <row r="138" ht="20.25" customHeight="1"/>
    <row r="139" ht="20.25" customHeight="1"/>
    <row r="140" ht="20.25" customHeight="1"/>
    <row r="141" ht="36" customHeight="1"/>
    <row r="142" ht="20.25" customHeight="1"/>
    <row r="143" ht="20.25" customHeight="1"/>
    <row r="144" ht="20.25" customHeight="1"/>
    <row r="145" ht="20.25" customHeight="1"/>
    <row r="146" ht="36" customHeight="1"/>
    <row r="147" ht="20.25" customHeight="1"/>
    <row r="148" ht="20.25" customHeight="1"/>
    <row r="149" ht="20.25" customHeight="1"/>
    <row r="150" ht="20.25" customHeight="1"/>
    <row r="151" ht="36" customHeight="1"/>
    <row r="152" ht="20.25" customHeight="1"/>
    <row r="153" ht="20.25" customHeight="1"/>
    <row r="154" ht="20.25" customHeight="1"/>
    <row r="155" ht="20.25" customHeight="1"/>
    <row r="156" ht="36" customHeight="1"/>
    <row r="157" ht="20.25" customHeight="1"/>
    <row r="158" ht="20.25" customHeight="1"/>
    <row r="159" ht="20.25" customHeight="1"/>
    <row r="160" ht="20.25" customHeight="1"/>
    <row r="161" ht="36" customHeight="1"/>
    <row r="162" ht="20.25" customHeight="1"/>
    <row r="163" ht="20.25" customHeight="1"/>
    <row r="164" ht="20.25" customHeight="1"/>
    <row r="165" ht="20.25" customHeight="1"/>
    <row r="166" ht="36" customHeight="1"/>
    <row r="167" ht="20.25" customHeight="1"/>
    <row r="168" ht="20.25" customHeight="1"/>
    <row r="169" ht="20.25" customHeight="1"/>
    <row r="171" ht="36" customHeight="1"/>
    <row r="172" ht="20.25" customHeight="1"/>
    <row r="173" ht="20.25" customHeight="1"/>
    <row r="174" ht="20.25" customHeight="1"/>
    <row r="175" ht="20.25" customHeight="1"/>
    <row r="176" ht="36" customHeight="1"/>
    <row r="177" ht="20.25" customHeight="1"/>
    <row r="178" ht="20.25" customHeight="1"/>
    <row r="179" ht="20.25" customHeight="1"/>
  </sheetData>
  <mergeCells count="47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35:E35"/>
    <mergeCell ref="F35:G35"/>
    <mergeCell ref="D20:E20"/>
    <mergeCell ref="D21:E21"/>
    <mergeCell ref="D22:E22"/>
    <mergeCell ref="D23:E23"/>
    <mergeCell ref="D24:E24"/>
    <mergeCell ref="D30:E30"/>
    <mergeCell ref="D31:E31"/>
    <mergeCell ref="G31:H31"/>
    <mergeCell ref="D32:E32"/>
    <mergeCell ref="D33:E33"/>
    <mergeCell ref="D34:E34"/>
    <mergeCell ref="D56:E56"/>
    <mergeCell ref="D36:E36"/>
    <mergeCell ref="D42:E42"/>
    <mergeCell ref="D43:E43"/>
    <mergeCell ref="D44:E44"/>
    <mergeCell ref="D45:E45"/>
    <mergeCell ref="D46:E46"/>
    <mergeCell ref="D47:E47"/>
    <mergeCell ref="D48:E48"/>
    <mergeCell ref="D53:E53"/>
    <mergeCell ref="D54:E54"/>
    <mergeCell ref="D55:E55"/>
    <mergeCell ref="D68:E68"/>
    <mergeCell ref="D69:E69"/>
    <mergeCell ref="D70:E70"/>
    <mergeCell ref="D71:E71"/>
    <mergeCell ref="D57:E57"/>
    <mergeCell ref="D58:E58"/>
    <mergeCell ref="D59:E59"/>
    <mergeCell ref="D65:E65"/>
    <mergeCell ref="D66:E66"/>
    <mergeCell ref="D67:E67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43633-B258-401D-9DB3-EB470FEC471C}">
  <dimension ref="C1:M179"/>
  <sheetViews>
    <sheetView showGridLines="0" topLeftCell="A22" zoomScale="85" zoomScaleNormal="85" workbookViewId="0">
      <selection activeCell="E51" sqref="E51"/>
    </sheetView>
  </sheetViews>
  <sheetFormatPr baseColWidth="10" defaultColWidth="11.3984375" defaultRowHeight="14.25"/>
  <cols>
    <col min="1" max="2" width="7.3984375" customWidth="1"/>
    <col min="3" max="3" width="81.73046875" bestFit="1" customWidth="1"/>
    <col min="4" max="4" width="43" style="40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82" t="s">
        <v>147</v>
      </c>
      <c r="D1" s="82"/>
      <c r="E1" s="82"/>
      <c r="F1" s="82"/>
      <c r="G1" s="82"/>
      <c r="H1" s="82"/>
      <c r="I1" s="82"/>
      <c r="J1" s="82"/>
      <c r="K1" s="82"/>
    </row>
    <row r="2" spans="3:13" ht="30" customHeight="1">
      <c r="C2" s="82"/>
      <c r="D2" s="82"/>
      <c r="E2" s="82"/>
      <c r="F2" s="82"/>
      <c r="G2" s="82"/>
      <c r="H2" s="82"/>
      <c r="I2" s="82"/>
      <c r="J2" s="82"/>
      <c r="K2" s="82"/>
    </row>
    <row r="3" spans="3:13" ht="15" customHeight="1">
      <c r="C3" s="71" t="s">
        <v>2</v>
      </c>
      <c r="D3" s="71"/>
      <c r="E3" s="71"/>
      <c r="F3" s="71"/>
      <c r="G3" s="71"/>
      <c r="H3" s="71"/>
      <c r="I3" s="71"/>
      <c r="J3" s="71"/>
      <c r="K3" s="71"/>
    </row>
    <row r="4" spans="3:13" ht="15" customHeight="1">
      <c r="C4" s="71"/>
      <c r="D4" s="71"/>
      <c r="E4" s="71"/>
      <c r="F4" s="71"/>
      <c r="G4" s="71"/>
      <c r="H4" s="71"/>
      <c r="I4" s="71"/>
      <c r="J4" s="71"/>
      <c r="K4" s="71"/>
    </row>
    <row r="5" spans="3:13" ht="14.65" thickBot="1">
      <c r="C5" s="9"/>
      <c r="D5" s="39"/>
      <c r="E5" s="9"/>
      <c r="F5" s="9"/>
      <c r="G5" s="9"/>
      <c r="H5" s="9"/>
      <c r="I5" s="9"/>
      <c r="J5" s="9"/>
      <c r="K5" s="9"/>
    </row>
    <row r="6" spans="3:13" ht="15.4" thickTop="1" thickBot="1">
      <c r="C6" s="13" t="s">
        <v>3</v>
      </c>
      <c r="D6" s="92" t="s">
        <v>4</v>
      </c>
      <c r="E6" s="92"/>
      <c r="F6" s="10"/>
      <c r="G6" s="10"/>
      <c r="H6" s="9"/>
      <c r="I6" s="9"/>
      <c r="J6" s="9"/>
      <c r="K6" s="9"/>
    </row>
    <row r="7" spans="3:13" ht="15" thickTop="1" thickBot="1">
      <c r="C7" s="14" t="s">
        <v>34</v>
      </c>
      <c r="D7" s="87" t="s">
        <v>148</v>
      </c>
      <c r="E7" s="87"/>
      <c r="F7" s="9"/>
      <c r="G7" s="88"/>
      <c r="H7" s="88"/>
      <c r="I7" s="9"/>
      <c r="J7" s="9"/>
      <c r="K7" s="9"/>
    </row>
    <row r="8" spans="3:13" ht="15" thickTop="1" thickBot="1">
      <c r="C8" s="15" t="s">
        <v>11</v>
      </c>
      <c r="D8" s="89">
        <v>18479971</v>
      </c>
      <c r="E8" s="90"/>
      <c r="F8" s="11"/>
      <c r="G8" s="9"/>
      <c r="H8" s="9"/>
      <c r="I8" s="9"/>
      <c r="J8" s="9"/>
      <c r="K8" s="9"/>
    </row>
    <row r="9" spans="3:13" ht="15" thickTop="1" thickBot="1">
      <c r="C9" s="15" t="s">
        <v>12</v>
      </c>
      <c r="D9" s="97"/>
      <c r="E9" s="90"/>
      <c r="F9" s="9"/>
      <c r="G9" s="11"/>
      <c r="H9" s="9"/>
      <c r="I9" s="9"/>
      <c r="J9" s="9"/>
      <c r="K9" s="9"/>
    </row>
    <row r="10" spans="3:13" ht="15" thickTop="1" thickBot="1">
      <c r="C10" s="15" t="s">
        <v>13</v>
      </c>
      <c r="D10" s="89">
        <f>ROUND(D8/24/1.0026,0)</f>
        <v>768002</v>
      </c>
      <c r="E10" s="90"/>
      <c r="F10" s="9"/>
      <c r="G10" s="9"/>
      <c r="H10" s="9"/>
      <c r="I10" s="9"/>
      <c r="J10" s="9"/>
      <c r="K10" s="9"/>
    </row>
    <row r="11" spans="3:13" ht="15" thickTop="1" thickBot="1">
      <c r="C11" s="15" t="s">
        <v>14</v>
      </c>
      <c r="D11" s="89">
        <f>ROUND(D9/24/1.0026,0)</f>
        <v>0</v>
      </c>
      <c r="E11" s="90"/>
      <c r="F11" s="9"/>
      <c r="G11" s="9"/>
      <c r="H11" s="9"/>
      <c r="I11" s="9"/>
      <c r="J11" s="9"/>
      <c r="K11" s="9"/>
    </row>
    <row r="12" spans="3:13" ht="15" thickTop="1" thickBot="1">
      <c r="C12" s="15" t="s">
        <v>15</v>
      </c>
      <c r="D12" s="63">
        <f>D11/D10</f>
        <v>0</v>
      </c>
      <c r="E12" s="64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16</v>
      </c>
      <c r="D14" s="42" t="s">
        <v>17</v>
      </c>
      <c r="E14" s="42" t="s">
        <v>130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19</v>
      </c>
      <c r="D15" s="51">
        <v>23.2301</v>
      </c>
      <c r="E15" s="17">
        <f>D15/100/24*365/28/1.0026</f>
        <v>0.12584818905369849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139</v>
      </c>
      <c r="D16" s="16">
        <v>0</v>
      </c>
      <c r="E16" s="17">
        <f>D16/24/1.0026</f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5.4" thickTop="1" thickBot="1">
      <c r="C18" s="13" t="s">
        <v>3</v>
      </c>
      <c r="D18" s="92" t="s">
        <v>21</v>
      </c>
      <c r="E18" s="92"/>
      <c r="F18" s="9"/>
      <c r="G18" s="9"/>
      <c r="H18" s="9"/>
      <c r="I18" s="9"/>
      <c r="J18" s="9"/>
      <c r="K18" s="9"/>
    </row>
    <row r="19" spans="3:11" ht="15" thickTop="1" thickBot="1">
      <c r="C19" s="14" t="s">
        <v>34</v>
      </c>
      <c r="D19" s="87" t="s">
        <v>148</v>
      </c>
      <c r="E19" s="87"/>
      <c r="F19" s="9"/>
      <c r="G19" s="9"/>
      <c r="H19" s="9"/>
      <c r="I19" s="9"/>
      <c r="J19" s="9"/>
      <c r="K19" s="9"/>
    </row>
    <row r="20" spans="3:11" ht="15" thickTop="1" thickBot="1">
      <c r="C20" s="15" t="s">
        <v>11</v>
      </c>
      <c r="D20" s="76">
        <v>47936271</v>
      </c>
      <c r="E20" s="77"/>
      <c r="F20" s="11"/>
      <c r="G20" s="9"/>
      <c r="H20" s="9"/>
      <c r="I20" s="9"/>
      <c r="J20" s="9"/>
      <c r="K20" s="9"/>
    </row>
    <row r="21" spans="3:11" ht="15" thickTop="1" thickBot="1">
      <c r="C21" s="15" t="s">
        <v>12</v>
      </c>
      <c r="D21" s="76">
        <v>17445240</v>
      </c>
      <c r="E21" s="77"/>
      <c r="F21" s="11"/>
      <c r="G21" s="9"/>
      <c r="H21" s="9"/>
      <c r="I21" s="9"/>
      <c r="J21" s="9"/>
      <c r="K21" s="9"/>
    </row>
    <row r="22" spans="3:11" ht="15" thickTop="1" thickBot="1">
      <c r="C22" s="15" t="s">
        <v>13</v>
      </c>
      <c r="D22" s="76">
        <f>ROUND(D20/24/1.0026,0)</f>
        <v>1992165</v>
      </c>
      <c r="E22" s="77"/>
      <c r="F22" s="9"/>
      <c r="G22" s="9"/>
      <c r="H22" s="9"/>
      <c r="I22" s="9"/>
      <c r="J22" s="9"/>
      <c r="K22" s="9"/>
    </row>
    <row r="23" spans="3:11" ht="15" thickTop="1" thickBot="1">
      <c r="C23" s="15" t="s">
        <v>14</v>
      </c>
      <c r="D23" s="89">
        <f>ROUND(D21/24/1.0026,0)</f>
        <v>725000</v>
      </c>
      <c r="E23" s="90"/>
      <c r="F23" s="9"/>
      <c r="G23" s="9"/>
      <c r="H23" s="9"/>
      <c r="I23" s="9"/>
      <c r="J23" s="9"/>
      <c r="K23" s="9"/>
    </row>
    <row r="24" spans="3:11" ht="15" thickTop="1" thickBot="1">
      <c r="C24" s="15" t="s">
        <v>15</v>
      </c>
      <c r="D24" s="63">
        <f>D23/D22</f>
        <v>0.36392567884688265</v>
      </c>
      <c r="E24" s="64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16</v>
      </c>
      <c r="D26" s="42" t="s">
        <v>17</v>
      </c>
      <c r="E26" s="42" t="s">
        <v>130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19</v>
      </c>
      <c r="D27" s="17">
        <v>54.530299999999997</v>
      </c>
      <c r="E27" s="17">
        <f>D27/100/24*365/28/1.0026</f>
        <v>0.29541583994708998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139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 ht="15" thickTop="1" thickBot="1">
      <c r="F29" s="9"/>
      <c r="G29" s="9"/>
      <c r="H29" s="9"/>
      <c r="I29" s="9"/>
      <c r="J29" s="9"/>
      <c r="K29" s="9"/>
    </row>
    <row r="30" spans="3:11" ht="15.4" thickTop="1" thickBot="1">
      <c r="C30" s="13" t="s">
        <v>24</v>
      </c>
      <c r="D30" s="92" t="s">
        <v>4</v>
      </c>
      <c r="E30" s="92"/>
      <c r="F30" s="10"/>
      <c r="G30" s="10"/>
      <c r="H30" s="9"/>
      <c r="I30" s="9"/>
      <c r="J30" s="9"/>
      <c r="K30" s="9"/>
    </row>
    <row r="31" spans="3:11" ht="15" thickTop="1" thickBot="1">
      <c r="C31" s="14" t="s">
        <v>34</v>
      </c>
      <c r="D31" s="87" t="s">
        <v>148</v>
      </c>
      <c r="E31" s="87"/>
      <c r="F31" s="9"/>
      <c r="G31" s="88"/>
      <c r="H31" s="88"/>
      <c r="I31" s="9"/>
      <c r="J31" s="9"/>
      <c r="K31" s="9"/>
    </row>
    <row r="32" spans="3:11" ht="15" thickTop="1" thickBot="1">
      <c r="C32" s="15" t="s">
        <v>11</v>
      </c>
      <c r="D32" s="89">
        <v>40198982</v>
      </c>
      <c r="E32" s="90"/>
      <c r="F32" s="11"/>
      <c r="G32" s="9"/>
      <c r="H32" s="9"/>
      <c r="I32" s="9"/>
      <c r="J32" s="9"/>
      <c r="K32" s="9"/>
    </row>
    <row r="33" spans="3:13" ht="15" thickTop="1" thickBot="1">
      <c r="C33" s="15" t="s">
        <v>12</v>
      </c>
      <c r="D33" s="76"/>
      <c r="E33" s="77"/>
      <c r="F33" s="9"/>
      <c r="G33" s="11"/>
      <c r="H33" s="9"/>
      <c r="I33" s="9"/>
      <c r="J33" s="9"/>
      <c r="K33" s="9"/>
    </row>
    <row r="34" spans="3:13" ht="15" thickTop="1" thickBot="1">
      <c r="C34" s="15" t="s">
        <v>13</v>
      </c>
      <c r="D34" s="89">
        <f>ROUND(D32/24/1.0026,0)</f>
        <v>1670614</v>
      </c>
      <c r="E34" s="90"/>
      <c r="F34" s="9"/>
      <c r="G34" s="9"/>
      <c r="H34" s="9"/>
      <c r="I34" s="9"/>
      <c r="J34" s="9"/>
      <c r="K34" s="9"/>
    </row>
    <row r="35" spans="3:13" ht="15" thickTop="1" thickBot="1">
      <c r="C35" s="15" t="s">
        <v>14</v>
      </c>
      <c r="D35" s="89">
        <f>ROUND(D33/24/1.0026,0)</f>
        <v>0</v>
      </c>
      <c r="E35" s="90"/>
      <c r="F35" s="83"/>
      <c r="G35" s="83"/>
      <c r="H35" s="9"/>
      <c r="I35" s="9"/>
      <c r="J35" s="9"/>
      <c r="K35" s="9"/>
    </row>
    <row r="36" spans="3:13" ht="15" thickTop="1" thickBot="1">
      <c r="C36" s="15" t="s">
        <v>15</v>
      </c>
      <c r="D36" s="63">
        <f>D35/D34</f>
        <v>0</v>
      </c>
      <c r="E36" s="64"/>
      <c r="F36" s="9"/>
      <c r="G36" s="9"/>
      <c r="H36" s="9"/>
      <c r="I36" s="9"/>
      <c r="J36" s="9"/>
      <c r="K36" s="9"/>
    </row>
    <row r="37" spans="3:13" ht="15" thickTop="1" thickBot="1">
      <c r="F37" s="9"/>
      <c r="G37" s="9"/>
      <c r="H37" s="9"/>
      <c r="I37" s="9"/>
      <c r="J37" s="9"/>
      <c r="K37" s="9"/>
      <c r="M37" s="12"/>
    </row>
    <row r="38" spans="3:13" ht="41.25" thickTop="1" thickBot="1">
      <c r="C38" s="15" t="s">
        <v>16</v>
      </c>
      <c r="D38" s="42" t="s">
        <v>17</v>
      </c>
      <c r="E38" s="42" t="s">
        <v>130</v>
      </c>
      <c r="F38" s="9"/>
      <c r="G38" s="9"/>
      <c r="H38" s="9"/>
      <c r="I38" s="9"/>
      <c r="J38" s="9"/>
      <c r="K38" s="9"/>
    </row>
    <row r="39" spans="3:13" ht="15" thickTop="1" thickBot="1">
      <c r="C39" s="15" t="s">
        <v>19</v>
      </c>
      <c r="D39" s="51">
        <f>D15</f>
        <v>23.2301</v>
      </c>
      <c r="E39" s="17">
        <f>D39/100/24*365/28/1.0026</f>
        <v>0.12584818905369849</v>
      </c>
      <c r="F39" s="9"/>
      <c r="G39" s="9"/>
      <c r="H39" s="9"/>
      <c r="I39" s="9"/>
      <c r="J39" s="9"/>
      <c r="K39" s="9"/>
    </row>
    <row r="40" spans="3:13" ht="15" thickTop="1" thickBot="1">
      <c r="C40" s="15" t="s">
        <v>139</v>
      </c>
      <c r="D40" s="16">
        <v>0</v>
      </c>
      <c r="E40" s="54"/>
      <c r="F40" s="9"/>
      <c r="G40" s="9"/>
      <c r="H40" s="9"/>
      <c r="I40" s="9"/>
      <c r="J40" s="9"/>
      <c r="K40" s="9"/>
    </row>
    <row r="41" spans="3:13" ht="15" thickTop="1" thickBot="1">
      <c r="F41" s="9"/>
      <c r="G41" s="9"/>
      <c r="H41" s="9"/>
      <c r="I41" s="9"/>
      <c r="J41" s="9"/>
      <c r="K41" s="9"/>
    </row>
    <row r="42" spans="3:13" ht="15.4" thickTop="1" thickBot="1">
      <c r="C42" s="13" t="s">
        <v>24</v>
      </c>
      <c r="D42" s="92" t="s">
        <v>21</v>
      </c>
      <c r="E42" s="92"/>
      <c r="F42" s="9"/>
      <c r="G42" s="9"/>
      <c r="H42" s="9"/>
      <c r="I42" s="9"/>
      <c r="J42" s="9"/>
      <c r="K42" s="9"/>
    </row>
    <row r="43" spans="3:13" ht="15" thickTop="1" thickBot="1">
      <c r="C43" s="14" t="s">
        <v>34</v>
      </c>
      <c r="D43" s="87" t="s">
        <v>148</v>
      </c>
      <c r="E43" s="87"/>
      <c r="F43" s="9"/>
      <c r="G43" s="9"/>
      <c r="H43" s="9"/>
      <c r="I43" s="9"/>
      <c r="J43" s="9"/>
      <c r="K43" s="9"/>
    </row>
    <row r="44" spans="3:13" ht="15" thickTop="1" thickBot="1">
      <c r="C44" s="15" t="s">
        <v>11</v>
      </c>
      <c r="D44" s="96">
        <v>50371000</v>
      </c>
      <c r="E44" s="77"/>
      <c r="F44" s="11"/>
      <c r="G44" s="9"/>
      <c r="H44" s="9"/>
      <c r="I44" s="9"/>
      <c r="J44" s="9"/>
      <c r="K44" s="9"/>
    </row>
    <row r="45" spans="3:13" ht="15" thickTop="1" thickBot="1">
      <c r="C45" s="15" t="s">
        <v>12</v>
      </c>
      <c r="D45" s="76">
        <v>0</v>
      </c>
      <c r="E45" s="77"/>
      <c r="F45" s="9"/>
      <c r="G45" s="9"/>
      <c r="H45" s="9"/>
      <c r="I45" s="9"/>
      <c r="J45" s="9"/>
      <c r="K45" s="9"/>
    </row>
    <row r="46" spans="3:13" ht="15" thickTop="1" thickBot="1">
      <c r="C46" s="15" t="s">
        <v>13</v>
      </c>
      <c r="D46" s="76">
        <f>ROUND(D44/24/1.0026,0)</f>
        <v>2093349</v>
      </c>
      <c r="E46" s="77"/>
      <c r="F46" s="9"/>
      <c r="G46" s="9"/>
      <c r="H46" s="9"/>
      <c r="I46" s="9"/>
      <c r="J46" s="9"/>
      <c r="K46" s="9"/>
    </row>
    <row r="47" spans="3:13" ht="15" thickTop="1" thickBot="1">
      <c r="C47" s="15" t="s">
        <v>14</v>
      </c>
      <c r="D47" s="76">
        <f>ROUND(D45/24/1.0026,0)</f>
        <v>0</v>
      </c>
      <c r="E47" s="77"/>
      <c r="F47" s="9"/>
      <c r="G47" s="9"/>
      <c r="H47" s="9"/>
      <c r="I47" s="9"/>
      <c r="J47" s="9"/>
      <c r="K47" s="9"/>
    </row>
    <row r="48" spans="3:13" ht="15" thickTop="1" thickBot="1">
      <c r="C48" s="15" t="s">
        <v>15</v>
      </c>
      <c r="D48" s="63">
        <f>D47/D46</f>
        <v>0</v>
      </c>
      <c r="E48" s="64"/>
      <c r="F48" s="9"/>
      <c r="G48" s="9"/>
      <c r="H48" s="9"/>
      <c r="I48" s="9"/>
      <c r="J48" s="9"/>
      <c r="K48" s="9"/>
    </row>
    <row r="49" spans="3:11" ht="15.75" customHeight="1" thickTop="1" thickBot="1">
      <c r="F49" s="9"/>
      <c r="G49" s="9"/>
      <c r="H49" s="9"/>
      <c r="I49" s="9"/>
      <c r="J49" s="9"/>
      <c r="K49" s="9"/>
    </row>
    <row r="50" spans="3:11" ht="41.25" thickTop="1" thickBot="1">
      <c r="C50" s="15" t="s">
        <v>16</v>
      </c>
      <c r="D50" s="42" t="s">
        <v>17</v>
      </c>
      <c r="E50" s="42" t="s">
        <v>130</v>
      </c>
      <c r="F50" s="9"/>
      <c r="G50" s="9"/>
      <c r="H50" s="9"/>
      <c r="I50" s="9"/>
      <c r="J50" s="9"/>
      <c r="K50" s="9"/>
    </row>
    <row r="51" spans="3:11" ht="15" thickTop="1" thickBot="1">
      <c r="C51" s="15" t="s">
        <v>19</v>
      </c>
      <c r="D51" s="17">
        <f>D27</f>
        <v>54.530299999999997</v>
      </c>
      <c r="E51" s="17">
        <f>D51/100/24*365/28/1.0026</f>
        <v>0.29541583994708998</v>
      </c>
      <c r="F51" s="9"/>
      <c r="G51" s="9"/>
      <c r="H51" s="9"/>
      <c r="I51" s="9"/>
      <c r="J51" s="9"/>
      <c r="K51" s="9"/>
    </row>
    <row r="52" spans="3:11" ht="15" thickTop="1" thickBot="1">
      <c r="C52" s="15" t="s">
        <v>139</v>
      </c>
      <c r="D52" s="16">
        <v>0</v>
      </c>
      <c r="E52" s="23">
        <v>0</v>
      </c>
      <c r="F52" s="9"/>
      <c r="G52" s="9"/>
      <c r="H52" s="9"/>
      <c r="I52" s="9"/>
      <c r="J52" s="9"/>
      <c r="K52" s="9"/>
    </row>
    <row r="53" spans="3:11" ht="14.65" thickTop="1">
      <c r="D53" s="91"/>
      <c r="E53" s="91"/>
      <c r="F53" s="9"/>
      <c r="G53" s="9"/>
      <c r="H53" s="9"/>
      <c r="I53" s="9"/>
      <c r="J53" s="9"/>
      <c r="K53" s="9"/>
    </row>
    <row r="54" spans="3:11">
      <c r="D54" s="91"/>
      <c r="E54" s="91"/>
      <c r="F54" s="9"/>
      <c r="G54" s="9"/>
      <c r="H54" s="9"/>
      <c r="I54" s="9"/>
      <c r="J54" s="9"/>
      <c r="K54" s="9"/>
    </row>
    <row r="55" spans="3:11">
      <c r="D55" s="91"/>
      <c r="E55" s="91"/>
      <c r="F55" s="11"/>
      <c r="G55" s="9"/>
      <c r="H55" s="9"/>
      <c r="I55" s="9"/>
      <c r="J55" s="9"/>
      <c r="K55" s="9"/>
    </row>
    <row r="56" spans="3:11">
      <c r="D56" s="91"/>
      <c r="E56" s="91"/>
      <c r="F56" s="9"/>
      <c r="G56" s="9"/>
      <c r="H56" s="9"/>
      <c r="I56" s="9"/>
      <c r="J56" s="9"/>
      <c r="K56" s="9"/>
    </row>
    <row r="57" spans="3:11">
      <c r="D57" s="91"/>
      <c r="E57" s="91"/>
      <c r="F57" s="9"/>
      <c r="G57" s="9"/>
      <c r="H57" s="9"/>
      <c r="I57" s="9"/>
      <c r="J57" s="9"/>
      <c r="K57" s="9"/>
    </row>
    <row r="58" spans="3:11">
      <c r="D58" s="91"/>
      <c r="E58" s="91"/>
      <c r="F58" s="9"/>
      <c r="G58" s="9"/>
      <c r="H58" s="9"/>
      <c r="I58" s="9"/>
      <c r="J58" s="9"/>
      <c r="K58" s="9"/>
    </row>
    <row r="59" spans="3:11">
      <c r="D59" s="91"/>
      <c r="E59" s="91"/>
      <c r="F59" s="9"/>
      <c r="G59" s="9"/>
      <c r="H59" s="9"/>
      <c r="I59" s="9"/>
      <c r="J59" s="9"/>
      <c r="K59" s="9"/>
    </row>
    <row r="60" spans="3:11">
      <c r="D60"/>
      <c r="F60" s="9"/>
      <c r="G60" s="9"/>
      <c r="H60" s="9"/>
      <c r="I60" s="9"/>
      <c r="J60" s="9"/>
      <c r="K60" s="9"/>
    </row>
    <row r="61" spans="3:11">
      <c r="D61"/>
      <c r="F61" s="9"/>
      <c r="G61" s="9"/>
      <c r="H61" s="9"/>
      <c r="I61" s="9"/>
      <c r="J61" s="9"/>
      <c r="K61" s="9"/>
    </row>
    <row r="62" spans="3:11">
      <c r="D62"/>
      <c r="F62" s="9"/>
      <c r="G62" s="9"/>
      <c r="H62" s="9"/>
      <c r="I62" s="9"/>
      <c r="J62" s="9"/>
      <c r="K62" s="9"/>
    </row>
    <row r="63" spans="3:11">
      <c r="D63"/>
      <c r="F63" s="9"/>
      <c r="G63" s="9"/>
      <c r="H63" s="9"/>
      <c r="I63" s="9"/>
      <c r="J63" s="9"/>
      <c r="K63" s="9"/>
    </row>
    <row r="64" spans="3:11" ht="20.25" customHeight="1">
      <c r="D64"/>
      <c r="F64" s="9"/>
      <c r="G64" s="9"/>
      <c r="H64" s="9"/>
      <c r="I64" s="9"/>
      <c r="J64" s="9"/>
      <c r="K64" s="9"/>
    </row>
    <row r="65" spans="4:6">
      <c r="D65" s="91"/>
      <c r="E65" s="91"/>
    </row>
    <row r="66" spans="4:6">
      <c r="D66" s="91"/>
      <c r="E66" s="91"/>
    </row>
    <row r="67" spans="4:6">
      <c r="D67" s="91"/>
      <c r="E67" s="91"/>
      <c r="F67" s="11"/>
    </row>
    <row r="68" spans="4:6">
      <c r="D68" s="91"/>
      <c r="E68" s="91"/>
    </row>
    <row r="69" spans="4:6">
      <c r="D69" s="91"/>
      <c r="E69" s="91"/>
    </row>
    <row r="70" spans="4:6">
      <c r="D70" s="91"/>
      <c r="E70" s="91"/>
    </row>
    <row r="71" spans="4:6">
      <c r="D71" s="91"/>
      <c r="E71" s="91"/>
    </row>
    <row r="72" spans="4:6" ht="20.25" customHeight="1">
      <c r="D72"/>
    </row>
    <row r="73" spans="4:6">
      <c r="D73"/>
    </row>
    <row r="74" spans="4:6">
      <c r="D74"/>
    </row>
    <row r="75" spans="4:6">
      <c r="D75"/>
    </row>
    <row r="77" spans="4:6" ht="20.25" customHeight="1"/>
    <row r="78" spans="4:6" ht="20.25" customHeight="1"/>
    <row r="79" spans="4:6" ht="20.25" customHeight="1"/>
    <row r="80" spans="4:6" ht="20.25" customHeight="1"/>
    <row r="81" ht="36" customHeight="1"/>
    <row r="82" ht="20.25" customHeight="1"/>
    <row r="83" ht="20.25" customHeight="1"/>
    <row r="84" ht="20.25" customHeight="1"/>
    <row r="85" ht="20.25" customHeight="1"/>
    <row r="86" ht="36" customHeight="1"/>
    <row r="87" ht="20.25" customHeight="1"/>
    <row r="88" ht="20.25" customHeight="1"/>
    <row r="89" ht="20.25" customHeight="1"/>
    <row r="90" ht="20.25" customHeight="1"/>
    <row r="91" ht="36" customHeight="1"/>
    <row r="92" ht="20.25" customHeight="1"/>
    <row r="93" ht="20.25" customHeight="1"/>
    <row r="94" ht="20.25" customHeight="1"/>
    <row r="95" ht="20.25" customHeight="1"/>
    <row r="96" ht="36" customHeight="1"/>
    <row r="97" ht="20.25" customHeight="1"/>
    <row r="98" ht="20.25" customHeight="1"/>
    <row r="99" ht="20.25" customHeight="1"/>
    <row r="100" ht="20.25" customHeight="1"/>
    <row r="101" ht="36" customHeight="1"/>
    <row r="102" ht="20.25" customHeight="1"/>
    <row r="103" ht="20.25" customHeight="1"/>
    <row r="104" ht="20.25" customHeight="1"/>
    <row r="105" ht="20.25" customHeight="1"/>
    <row r="106" ht="36" customHeight="1"/>
    <row r="107" ht="20.25" customHeight="1"/>
    <row r="108" ht="20.25" customHeight="1"/>
    <row r="109" ht="20.25" customHeight="1"/>
    <row r="110" ht="20.25" customHeight="1"/>
    <row r="111" ht="36" customHeight="1"/>
    <row r="112" ht="20.25" customHeight="1"/>
    <row r="113" ht="20.25" customHeight="1"/>
    <row r="114" ht="20.25" customHeight="1"/>
    <row r="115" ht="20.25" customHeight="1"/>
    <row r="116" ht="36" customHeight="1"/>
    <row r="117" ht="20.25" customHeight="1"/>
    <row r="118" ht="20.25" customHeight="1"/>
    <row r="119" ht="20.25" customHeight="1"/>
    <row r="120" ht="20.25" customHeight="1"/>
    <row r="121" ht="36" customHeight="1"/>
    <row r="122" ht="20.25" customHeight="1"/>
    <row r="123" ht="20.25" customHeight="1"/>
    <row r="124" ht="20.25" customHeight="1"/>
    <row r="125" ht="20.25" customHeight="1"/>
    <row r="126" ht="36" customHeight="1"/>
    <row r="127" ht="20.25" customHeight="1"/>
    <row r="128" ht="20.25" customHeight="1"/>
    <row r="129" ht="20.25" customHeight="1"/>
    <row r="130" ht="20.25" customHeight="1"/>
    <row r="131" ht="36" customHeight="1"/>
    <row r="132" ht="20.25" customHeight="1"/>
    <row r="133" ht="20.25" customHeight="1"/>
    <row r="134" ht="20.25" customHeight="1"/>
    <row r="135" ht="20.25" customHeight="1"/>
    <row r="136" ht="36" customHeight="1"/>
    <row r="137" ht="20.25" customHeight="1"/>
    <row r="138" ht="20.25" customHeight="1"/>
    <row r="139" ht="20.25" customHeight="1"/>
    <row r="140" ht="20.25" customHeight="1"/>
    <row r="141" ht="36" customHeight="1"/>
    <row r="142" ht="20.25" customHeight="1"/>
    <row r="143" ht="20.25" customHeight="1"/>
    <row r="144" ht="20.25" customHeight="1"/>
    <row r="145" ht="20.25" customHeight="1"/>
    <row r="146" ht="36" customHeight="1"/>
    <row r="147" ht="20.25" customHeight="1"/>
    <row r="148" ht="20.25" customHeight="1"/>
    <row r="149" ht="20.25" customHeight="1"/>
    <row r="150" ht="20.25" customHeight="1"/>
    <row r="151" ht="36" customHeight="1"/>
    <row r="152" ht="20.25" customHeight="1"/>
    <row r="153" ht="20.25" customHeight="1"/>
    <row r="154" ht="20.25" customHeight="1"/>
    <row r="155" ht="20.25" customHeight="1"/>
    <row r="156" ht="36" customHeight="1"/>
    <row r="157" ht="20.25" customHeight="1"/>
    <row r="158" ht="20.25" customHeight="1"/>
    <row r="159" ht="20.25" customHeight="1"/>
    <row r="160" ht="20.25" customHeight="1"/>
    <row r="161" ht="36" customHeight="1"/>
    <row r="162" ht="20.25" customHeight="1"/>
    <row r="163" ht="20.25" customHeight="1"/>
    <row r="164" ht="20.25" customHeight="1"/>
    <row r="165" ht="20.25" customHeight="1"/>
    <row r="166" ht="36" customHeight="1"/>
    <row r="167" ht="20.25" customHeight="1"/>
    <row r="168" ht="20.25" customHeight="1"/>
    <row r="169" ht="20.25" customHeight="1"/>
    <row r="171" ht="36" customHeight="1"/>
    <row r="172" ht="20.25" customHeight="1"/>
    <row r="173" ht="20.25" customHeight="1"/>
    <row r="174" ht="20.25" customHeight="1"/>
    <row r="175" ht="20.25" customHeight="1"/>
    <row r="176" ht="36" customHeight="1"/>
    <row r="177" ht="20.25" customHeight="1"/>
    <row r="178" ht="20.25" customHeight="1"/>
    <row r="179" ht="20.25" customHeight="1"/>
  </sheetData>
  <mergeCells count="47">
    <mergeCell ref="D68:E68"/>
    <mergeCell ref="D69:E69"/>
    <mergeCell ref="D70:E70"/>
    <mergeCell ref="D71:E71"/>
    <mergeCell ref="D57:E57"/>
    <mergeCell ref="D58:E58"/>
    <mergeCell ref="D59:E59"/>
    <mergeCell ref="D65:E65"/>
    <mergeCell ref="D66:E66"/>
    <mergeCell ref="D67:E67"/>
    <mergeCell ref="D56:E56"/>
    <mergeCell ref="D36:E36"/>
    <mergeCell ref="D42:E42"/>
    <mergeCell ref="D43:E43"/>
    <mergeCell ref="D44:E44"/>
    <mergeCell ref="D45:E45"/>
    <mergeCell ref="D46:E46"/>
    <mergeCell ref="D47:E47"/>
    <mergeCell ref="D48:E48"/>
    <mergeCell ref="D53:E53"/>
    <mergeCell ref="D54:E54"/>
    <mergeCell ref="D55:E55"/>
    <mergeCell ref="D35:E35"/>
    <mergeCell ref="F35:G35"/>
    <mergeCell ref="D20:E20"/>
    <mergeCell ref="D21:E21"/>
    <mergeCell ref="D22:E22"/>
    <mergeCell ref="D23:E23"/>
    <mergeCell ref="D24:E24"/>
    <mergeCell ref="D30:E30"/>
    <mergeCell ref="D31:E31"/>
    <mergeCell ref="G31:H31"/>
    <mergeCell ref="D32:E32"/>
    <mergeCell ref="D33:E33"/>
    <mergeCell ref="D34:E34"/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43D2F-0873-4E40-84A4-F8281BA0103D}">
  <dimension ref="A1:I95"/>
  <sheetViews>
    <sheetView showGridLines="0" topLeftCell="C1" zoomScale="90" zoomScaleNormal="90" workbookViewId="0">
      <selection activeCell="F41" sqref="F41:G41"/>
    </sheetView>
  </sheetViews>
  <sheetFormatPr baseColWidth="10" defaultColWidth="11.3984375" defaultRowHeight="14.25"/>
  <cols>
    <col min="3" max="3" width="75.3984375" customWidth="1"/>
    <col min="4" max="8" width="30.265625" customWidth="1"/>
    <col min="9" max="9" width="30.265625" style="9" customWidth="1"/>
    <col min="10" max="10" width="14.265625" style="9" bestFit="1" customWidth="1"/>
    <col min="11" max="12" width="11.3984375" style="9"/>
    <col min="13" max="13" width="16.3984375" style="9" bestFit="1" customWidth="1"/>
    <col min="14" max="15" width="11.3984375" style="9"/>
    <col min="16" max="16" width="16.3984375" style="9" bestFit="1" customWidth="1"/>
    <col min="17" max="16384" width="11.3984375" style="9"/>
  </cols>
  <sheetData>
    <row r="1" spans="3:9" s="9" customFormat="1" ht="19.5" customHeight="1">
      <c r="C1" s="72" t="s">
        <v>149</v>
      </c>
      <c r="D1" s="72"/>
      <c r="E1" s="72"/>
      <c r="F1" s="72"/>
      <c r="G1" s="72"/>
      <c r="H1" s="72"/>
      <c r="I1" s="72"/>
    </row>
    <row r="2" spans="3:9" s="9" customFormat="1" ht="29.25" customHeight="1">
      <c r="C2" s="72"/>
      <c r="D2" s="72"/>
      <c r="E2" s="72"/>
      <c r="F2" s="72"/>
      <c r="G2" s="72"/>
      <c r="H2" s="72"/>
      <c r="I2" s="72"/>
    </row>
    <row r="3" spans="3:9" s="9" customFormat="1" ht="14.25" customHeight="1">
      <c r="C3" s="71" t="s">
        <v>2</v>
      </c>
      <c r="D3" s="71"/>
      <c r="E3" s="71"/>
      <c r="F3" s="71"/>
      <c r="G3" s="71"/>
      <c r="H3" s="71"/>
      <c r="I3" s="71"/>
    </row>
    <row r="4" spans="3:9" s="9" customFormat="1" ht="14.25" customHeight="1">
      <c r="C4" s="71"/>
      <c r="D4" s="71"/>
      <c r="E4" s="71"/>
      <c r="F4" s="71"/>
      <c r="G4" s="71"/>
      <c r="H4" s="71"/>
      <c r="I4" s="71"/>
    </row>
    <row r="5" spans="3:9" s="9" customFormat="1" ht="13.9" thickBot="1"/>
    <row r="6" spans="3:9" s="9" customFormat="1" ht="16.5" customHeight="1" thickTop="1" thickBot="1">
      <c r="C6" s="13" t="s">
        <v>3</v>
      </c>
      <c r="D6" s="98" t="s">
        <v>4</v>
      </c>
      <c r="E6" s="99"/>
      <c r="F6" s="99"/>
      <c r="G6" s="100"/>
    </row>
    <row r="7" spans="3:9" s="9" customFormat="1" thickTop="1" thickBot="1">
      <c r="C7" s="14" t="s">
        <v>26</v>
      </c>
      <c r="D7" s="74" t="s">
        <v>29</v>
      </c>
      <c r="E7" s="75"/>
      <c r="F7" s="74" t="s">
        <v>30</v>
      </c>
      <c r="G7" s="75"/>
    </row>
    <row r="8" spans="3:9" s="9" customFormat="1" thickTop="1" thickBot="1">
      <c r="C8" s="15" t="s">
        <v>11</v>
      </c>
      <c r="D8" s="96">
        <v>3691942</v>
      </c>
      <c r="E8" s="77"/>
      <c r="F8" s="76">
        <v>28479967</v>
      </c>
      <c r="G8" s="77"/>
    </row>
    <row r="9" spans="3:9" s="9" customFormat="1" thickTop="1" thickBot="1">
      <c r="C9" s="15" t="s">
        <v>12</v>
      </c>
      <c r="D9" s="76"/>
      <c r="E9" s="77"/>
      <c r="F9" s="76">
        <v>27671760</v>
      </c>
      <c r="G9" s="77"/>
    </row>
    <row r="10" spans="3:9" s="9" customFormat="1" thickTop="1" thickBot="1">
      <c r="C10" s="15" t="s">
        <v>13</v>
      </c>
      <c r="D10" s="76">
        <f t="shared" ref="D10:F10" si="0">D8/1.0026/24</f>
        <v>153431.99348360929</v>
      </c>
      <c r="E10" s="77"/>
      <c r="F10" s="76">
        <f t="shared" si="0"/>
        <v>1183587.9629629629</v>
      </c>
      <c r="G10" s="77"/>
    </row>
    <row r="11" spans="3:9" s="9" customFormat="1" thickTop="1" thickBot="1">
      <c r="C11" s="15" t="s">
        <v>14</v>
      </c>
      <c r="D11" s="76">
        <f>D9/24/1.0026</f>
        <v>0</v>
      </c>
      <c r="E11" s="77"/>
      <c r="F11" s="76">
        <f>F9/24/1.0026</f>
        <v>1150000</v>
      </c>
      <c r="G11" s="77"/>
    </row>
    <row r="12" spans="3:9" s="9" customFormat="1" thickTop="1" thickBot="1">
      <c r="C12" s="15" t="s">
        <v>15</v>
      </c>
      <c r="D12" s="63">
        <f t="shared" ref="D12" si="1">D11/D10</f>
        <v>0</v>
      </c>
      <c r="E12" s="64"/>
      <c r="F12" s="63">
        <f t="shared" ref="F12" si="2">F11/F10</f>
        <v>0.97162191234280582</v>
      </c>
      <c r="G12" s="64"/>
    </row>
    <row r="13" spans="3:9" s="9" customFormat="1" ht="14.65" thickTop="1">
      <c r="C13"/>
    </row>
    <row r="14" spans="3:9" s="9" customFormat="1" ht="14.65" thickBot="1">
      <c r="C14"/>
      <c r="D14"/>
      <c r="E14"/>
      <c r="G14" s="11"/>
    </row>
    <row r="15" spans="3:9" s="9" customFormat="1" ht="15" thickTop="1" thickBot="1">
      <c r="C15"/>
      <c r="D15" s="74" t="s">
        <v>29</v>
      </c>
      <c r="E15" s="75"/>
      <c r="F15" s="74" t="s">
        <v>30</v>
      </c>
      <c r="G15" s="75"/>
    </row>
    <row r="16" spans="3:9" s="9" customFormat="1" ht="41.25" thickTop="1" thickBot="1">
      <c r="C16" s="15" t="s">
        <v>16</v>
      </c>
      <c r="D16" s="42" t="s">
        <v>133</v>
      </c>
      <c r="E16" s="42" t="s">
        <v>134</v>
      </c>
      <c r="F16" s="42" t="s">
        <v>133</v>
      </c>
      <c r="G16" s="42" t="s">
        <v>134</v>
      </c>
    </row>
    <row r="17" spans="3:7" s="9" customFormat="1" thickTop="1" thickBot="1">
      <c r="C17" s="15" t="s">
        <v>135</v>
      </c>
      <c r="D17" s="22">
        <v>69.69</v>
      </c>
      <c r="E17" s="24">
        <f>D17/100/24*365/91/1.0026</f>
        <v>0.11616705905305545</v>
      </c>
      <c r="F17" s="22">
        <v>70.455799999999996</v>
      </c>
      <c r="G17" s="24">
        <f>F17/100/24*365/92/1.0026</f>
        <v>0.11616701919212948</v>
      </c>
    </row>
    <row r="18" spans="3:7" s="9" customFormat="1" thickTop="1" thickBot="1">
      <c r="C18" s="15" t="s">
        <v>136</v>
      </c>
      <c r="D18" s="22">
        <v>0</v>
      </c>
      <c r="E18" s="22">
        <v>0</v>
      </c>
      <c r="F18" s="22">
        <v>0</v>
      </c>
      <c r="G18" s="22">
        <v>0</v>
      </c>
    </row>
    <row r="19" spans="3:7" s="9" customFormat="1" ht="13.9" thickTop="1"/>
    <row r="20" spans="3:7" s="9" customFormat="1" ht="13.5"/>
    <row r="21" spans="3:7" s="9" customFormat="1" ht="16.5" customHeight="1" thickBot="1">
      <c r="C21"/>
    </row>
    <row r="22" spans="3:7" s="9" customFormat="1" ht="16.5" customHeight="1" thickTop="1" thickBot="1">
      <c r="C22" s="13" t="s">
        <v>3</v>
      </c>
      <c r="D22" s="98" t="s">
        <v>21</v>
      </c>
      <c r="E22" s="99"/>
      <c r="F22" s="99"/>
      <c r="G22" s="100"/>
    </row>
    <row r="23" spans="3:7" s="9" customFormat="1" thickTop="1" thickBot="1">
      <c r="C23" s="14" t="s">
        <v>26</v>
      </c>
      <c r="D23" s="74" t="s">
        <v>29</v>
      </c>
      <c r="E23" s="75"/>
      <c r="F23" s="74" t="s">
        <v>30</v>
      </c>
      <c r="G23" s="75"/>
    </row>
    <row r="24" spans="3:7" s="9" customFormat="1" thickTop="1" thickBot="1">
      <c r="C24" s="15" t="s">
        <v>11</v>
      </c>
      <c r="D24" s="96">
        <v>38307268</v>
      </c>
      <c r="E24" s="77"/>
      <c r="F24" s="96">
        <v>47936271</v>
      </c>
      <c r="G24" s="77"/>
    </row>
    <row r="25" spans="3:7" s="9" customFormat="1" thickTop="1" thickBot="1">
      <c r="C25" s="15" t="s">
        <v>12</v>
      </c>
      <c r="D25" s="76">
        <v>0</v>
      </c>
      <c r="E25" s="77"/>
      <c r="F25" s="76">
        <v>0</v>
      </c>
      <c r="G25" s="77"/>
    </row>
    <row r="26" spans="3:7" s="9" customFormat="1" thickTop="1" thickBot="1">
      <c r="C26" s="15" t="s">
        <v>13</v>
      </c>
      <c r="D26" s="76">
        <f t="shared" ref="D26" si="3">D24/1.0026/24</f>
        <v>1591996.9745328811</v>
      </c>
      <c r="E26" s="77"/>
      <c r="F26" s="76">
        <f t="shared" ref="F26" si="4">F24/1.0026/24</f>
        <v>1992164.9960103731</v>
      </c>
      <c r="G26" s="77"/>
    </row>
    <row r="27" spans="3:7" s="9" customFormat="1" thickTop="1" thickBot="1">
      <c r="C27" s="15" t="s">
        <v>14</v>
      </c>
      <c r="D27" s="76">
        <f t="shared" ref="D27" si="5">D25/24/1.0026</f>
        <v>0</v>
      </c>
      <c r="E27" s="77"/>
      <c r="F27" s="76">
        <f t="shared" ref="F27" si="6">F25/24/1.0026</f>
        <v>0</v>
      </c>
      <c r="G27" s="77"/>
    </row>
    <row r="28" spans="3:7" s="9" customFormat="1" thickTop="1" thickBot="1">
      <c r="C28" s="15" t="s">
        <v>15</v>
      </c>
      <c r="D28" s="63">
        <f t="shared" ref="D28" si="7">D27/D26</f>
        <v>0</v>
      </c>
      <c r="E28" s="64"/>
      <c r="F28" s="63">
        <f t="shared" ref="F28" si="8">F27/F26</f>
        <v>0</v>
      </c>
      <c r="G28" s="64"/>
    </row>
    <row r="29" spans="3:7" s="9" customFormat="1" ht="14.65" thickTop="1">
      <c r="C29"/>
    </row>
    <row r="30" spans="3:7" s="9" customFormat="1" ht="13.9" thickBot="1"/>
    <row r="31" spans="3:7" s="9" customFormat="1" thickTop="1" thickBot="1">
      <c r="D31" s="74" t="s">
        <v>29</v>
      </c>
      <c r="E31" s="75"/>
      <c r="F31" s="74" t="s">
        <v>30</v>
      </c>
      <c r="G31" s="75"/>
    </row>
    <row r="32" spans="3:7" s="9" customFormat="1" ht="41.25" thickTop="1" thickBot="1">
      <c r="C32" s="15" t="s">
        <v>16</v>
      </c>
      <c r="D32" s="42" t="s">
        <v>133</v>
      </c>
      <c r="E32" s="42" t="s">
        <v>134</v>
      </c>
      <c r="F32" s="42" t="s">
        <v>133</v>
      </c>
      <c r="G32" s="42" t="s">
        <v>134</v>
      </c>
    </row>
    <row r="33" spans="3:7" s="9" customFormat="1" thickTop="1" thickBot="1">
      <c r="C33" s="15" t="s">
        <v>135</v>
      </c>
      <c r="D33" s="22">
        <v>163.59119999999999</v>
      </c>
      <c r="E33" s="24">
        <f>D33/100/24*365/91/1.0026</f>
        <v>0.27269204463997998</v>
      </c>
      <c r="F33" s="22">
        <v>165.38890000000001</v>
      </c>
      <c r="G33" s="24">
        <f>F33/100/24*365/92/1.0026</f>
        <v>0.27269203558067873</v>
      </c>
    </row>
    <row r="34" spans="3:7" s="9" customFormat="1" thickTop="1" thickBot="1">
      <c r="C34" s="15" t="s">
        <v>136</v>
      </c>
      <c r="D34" s="22">
        <v>0</v>
      </c>
      <c r="E34" s="22">
        <v>0</v>
      </c>
      <c r="F34" s="22">
        <v>0</v>
      </c>
      <c r="G34" s="22">
        <v>0</v>
      </c>
    </row>
    <row r="35" spans="3:7" s="9" customFormat="1" ht="14.65" thickTop="1">
      <c r="C35"/>
    </row>
    <row r="36" spans="3:7" s="9" customFormat="1" ht="16.5" customHeight="1" thickBot="1">
      <c r="C36"/>
      <c r="D36" s="11"/>
      <c r="E36" s="11"/>
      <c r="F36" s="11"/>
      <c r="G36" s="50"/>
    </row>
    <row r="37" spans="3:7" s="9" customFormat="1" ht="31.5" customHeight="1" thickTop="1" thickBot="1">
      <c r="C37" s="49" t="s">
        <v>24</v>
      </c>
      <c r="D37" s="98" t="s">
        <v>4</v>
      </c>
      <c r="E37" s="99"/>
      <c r="F37" s="99"/>
      <c r="G37" s="100"/>
    </row>
    <row r="38" spans="3:7" s="9" customFormat="1" thickTop="1" thickBot="1">
      <c r="C38" s="14" t="s">
        <v>26</v>
      </c>
      <c r="D38" s="74" t="s">
        <v>29</v>
      </c>
      <c r="E38" s="75"/>
      <c r="F38" s="74" t="s">
        <v>30</v>
      </c>
      <c r="G38" s="75"/>
    </row>
    <row r="39" spans="3:7" s="9" customFormat="1" thickTop="1" thickBot="1">
      <c r="C39" s="15" t="s">
        <v>11</v>
      </c>
      <c r="D39" s="76"/>
      <c r="E39" s="77"/>
      <c r="F39" s="76">
        <v>35211977</v>
      </c>
      <c r="G39" s="77"/>
    </row>
    <row r="40" spans="3:7" s="9" customFormat="1" thickTop="1" thickBot="1">
      <c r="C40" s="15" t="s">
        <v>12</v>
      </c>
      <c r="D40" s="76"/>
      <c r="E40" s="77"/>
      <c r="F40" s="76">
        <v>33687360</v>
      </c>
      <c r="G40" s="77"/>
    </row>
    <row r="41" spans="3:7" s="9" customFormat="1" thickTop="1" thickBot="1">
      <c r="C41" s="15" t="s">
        <v>13</v>
      </c>
      <c r="D41" s="76">
        <f>D39/1.0026/24</f>
        <v>0</v>
      </c>
      <c r="E41" s="77"/>
      <c r="F41" s="76">
        <f>F39/1.0026/24</f>
        <v>1463360.9698118225</v>
      </c>
      <c r="G41" s="77"/>
    </row>
    <row r="42" spans="3:7" s="9" customFormat="1" thickTop="1" thickBot="1">
      <c r="C42" s="15" t="s">
        <v>14</v>
      </c>
      <c r="D42" s="76">
        <f>D40/24/1.0026</f>
        <v>0</v>
      </c>
      <c r="E42" s="77"/>
      <c r="F42" s="76">
        <f>F40/24/1.0026</f>
        <v>1400000</v>
      </c>
      <c r="G42" s="77"/>
    </row>
    <row r="43" spans="3:7" s="9" customFormat="1" thickTop="1" thickBot="1">
      <c r="C43" s="15" t="s">
        <v>15</v>
      </c>
      <c r="D43" s="63" t="e">
        <f t="shared" ref="D43" si="9">D42/D41</f>
        <v>#DIV/0!</v>
      </c>
      <c r="E43" s="64"/>
      <c r="F43" s="63">
        <f t="shared" ref="F43" si="10">F42/F41</f>
        <v>0.9567017495211928</v>
      </c>
      <c r="G43" s="64"/>
    </row>
    <row r="44" spans="3:7" s="9" customFormat="1" ht="13.9" thickTop="1">
      <c r="C44" s="37"/>
    </row>
    <row r="45" spans="3:7" s="9" customFormat="1" ht="13.9" thickBot="1">
      <c r="C45" s="37"/>
    </row>
    <row r="46" spans="3:7" s="9" customFormat="1" thickTop="1" thickBot="1">
      <c r="D46" s="74" t="s">
        <v>29</v>
      </c>
      <c r="E46" s="75"/>
      <c r="F46" s="74" t="s">
        <v>30</v>
      </c>
      <c r="G46" s="75"/>
    </row>
    <row r="47" spans="3:7" s="9" customFormat="1" ht="41.25" thickTop="1" thickBot="1">
      <c r="C47" s="15" t="s">
        <v>16</v>
      </c>
      <c r="D47" s="42" t="s">
        <v>133</v>
      </c>
      <c r="E47" s="42" t="s">
        <v>134</v>
      </c>
      <c r="F47" s="42" t="s">
        <v>133</v>
      </c>
      <c r="G47" s="42" t="s">
        <v>134</v>
      </c>
    </row>
    <row r="48" spans="3:7" s="9" customFormat="1" thickTop="1" thickBot="1">
      <c r="C48" s="15" t="s">
        <v>135</v>
      </c>
      <c r="D48" s="22">
        <f>D17</f>
        <v>69.69</v>
      </c>
      <c r="E48" s="24">
        <f>D48/100/24*365/91/1.0026</f>
        <v>0.11616705905305545</v>
      </c>
      <c r="F48" s="22">
        <f>F17</f>
        <v>70.455799999999996</v>
      </c>
      <c r="G48" s="24">
        <f>F48/100/24*365/92/1.0026</f>
        <v>0.11616701919212948</v>
      </c>
    </row>
    <row r="49" spans="3:7" s="9" customFormat="1" thickTop="1" thickBot="1">
      <c r="C49" s="15" t="s">
        <v>136</v>
      </c>
      <c r="D49" s="22">
        <v>0</v>
      </c>
      <c r="E49" s="22">
        <v>0</v>
      </c>
      <c r="F49" s="22">
        <v>0</v>
      </c>
      <c r="G49" s="22">
        <v>0</v>
      </c>
    </row>
    <row r="50" spans="3:7" s="9" customFormat="1" ht="13.9" thickTop="1"/>
    <row r="51" spans="3:7" s="9" customFormat="1" ht="16.5" customHeight="1" thickBot="1"/>
    <row r="52" spans="3:7" s="9" customFormat="1" ht="15.4" thickTop="1" thickBot="1">
      <c r="C52" s="49" t="s">
        <v>24</v>
      </c>
      <c r="D52" s="98" t="s">
        <v>21</v>
      </c>
      <c r="E52" s="99"/>
      <c r="F52" s="99"/>
      <c r="G52" s="100"/>
    </row>
    <row r="53" spans="3:7" s="9" customFormat="1" thickTop="1" thickBot="1">
      <c r="C53" s="14" t="s">
        <v>26</v>
      </c>
      <c r="D53" s="74" t="s">
        <v>29</v>
      </c>
      <c r="E53" s="75"/>
      <c r="F53" s="74" t="s">
        <v>30</v>
      </c>
      <c r="G53" s="75"/>
    </row>
    <row r="54" spans="3:7" s="9" customFormat="1" thickTop="1" thickBot="1">
      <c r="C54" s="15" t="s">
        <v>11</v>
      </c>
      <c r="D54" s="76"/>
      <c r="E54" s="77"/>
      <c r="F54" s="76">
        <v>50371000</v>
      </c>
      <c r="G54" s="77"/>
    </row>
    <row r="55" spans="3:7" s="9" customFormat="1" thickTop="1" thickBot="1">
      <c r="C55" s="15" t="s">
        <v>12</v>
      </c>
      <c r="D55" s="76">
        <v>0</v>
      </c>
      <c r="E55" s="77"/>
      <c r="F55" s="76">
        <v>0</v>
      </c>
      <c r="G55" s="77"/>
    </row>
    <row r="56" spans="3:7" s="9" customFormat="1" thickTop="1" thickBot="1">
      <c r="C56" s="15" t="s">
        <v>13</v>
      </c>
      <c r="D56" s="76">
        <f>D54/1.0026/24</f>
        <v>0</v>
      </c>
      <c r="E56" s="77"/>
      <c r="F56" s="76">
        <f>F54/1.0026/24</f>
        <v>2093348.9593722988</v>
      </c>
      <c r="G56" s="77"/>
    </row>
    <row r="57" spans="3:7" s="9" customFormat="1" thickTop="1" thickBot="1">
      <c r="C57" s="15" t="s">
        <v>14</v>
      </c>
      <c r="D57" s="76">
        <f>D55/24/1.0026</f>
        <v>0</v>
      </c>
      <c r="E57" s="77"/>
      <c r="F57" s="76">
        <f>F55/24/1.0026</f>
        <v>0</v>
      </c>
      <c r="G57" s="77"/>
    </row>
    <row r="58" spans="3:7" s="9" customFormat="1" thickTop="1" thickBot="1">
      <c r="C58" s="15" t="s">
        <v>15</v>
      </c>
      <c r="D58" s="63" t="e">
        <f t="shared" ref="D58" si="11">D57/D56</f>
        <v>#DIV/0!</v>
      </c>
      <c r="E58" s="64"/>
      <c r="F58" s="63">
        <f t="shared" ref="F58" si="12">F57/F56</f>
        <v>0</v>
      </c>
      <c r="G58" s="64"/>
    </row>
    <row r="59" spans="3:7" s="9" customFormat="1" ht="14.65" thickTop="1">
      <c r="C59"/>
    </row>
    <row r="60" spans="3:7" s="9" customFormat="1" ht="13.9" thickBot="1"/>
    <row r="61" spans="3:7" s="9" customFormat="1" thickTop="1" thickBot="1">
      <c r="D61" s="74" t="s">
        <v>29</v>
      </c>
      <c r="E61" s="75"/>
      <c r="F61" s="74" t="s">
        <v>30</v>
      </c>
      <c r="G61" s="75"/>
    </row>
    <row r="62" spans="3:7" s="9" customFormat="1" ht="41.25" thickTop="1" thickBot="1">
      <c r="C62" s="15" t="s">
        <v>16</v>
      </c>
      <c r="D62" s="42" t="s">
        <v>133</v>
      </c>
      <c r="E62" s="42" t="s">
        <v>134</v>
      </c>
      <c r="F62" s="42" t="s">
        <v>133</v>
      </c>
      <c r="G62" s="42" t="s">
        <v>134</v>
      </c>
    </row>
    <row r="63" spans="3:7" s="9" customFormat="1" thickTop="1" thickBot="1">
      <c r="C63" s="15" t="s">
        <v>135</v>
      </c>
      <c r="D63" s="22">
        <f>D33</f>
        <v>163.59119999999999</v>
      </c>
      <c r="E63" s="24">
        <f>D63/100/24*365/91/1.0026</f>
        <v>0.27269204463997998</v>
      </c>
      <c r="F63" s="22">
        <f>F33</f>
        <v>165.38890000000001</v>
      </c>
      <c r="G63" s="24">
        <f>F63/100/24*365/92/1.0026</f>
        <v>0.27269203558067873</v>
      </c>
    </row>
    <row r="64" spans="3:7" s="9" customFormat="1" thickTop="1" thickBot="1">
      <c r="C64" s="15" t="s">
        <v>136</v>
      </c>
      <c r="D64" s="22">
        <v>0</v>
      </c>
      <c r="E64" s="22">
        <v>0</v>
      </c>
      <c r="F64" s="22">
        <v>0</v>
      </c>
      <c r="G64" s="22">
        <v>0</v>
      </c>
    </row>
    <row r="65" s="9" customFormat="1" ht="13.9" thickTop="1"/>
    <row r="66" s="9" customFormat="1" ht="13.5"/>
    <row r="67" s="9" customFormat="1" ht="13.5"/>
    <row r="68" s="9" customFormat="1" ht="13.5"/>
    <row r="69" s="9" customFormat="1" ht="13.5"/>
    <row r="70" s="9" customFormat="1" ht="13.5"/>
    <row r="71" s="9" customFormat="1" ht="13.5"/>
    <row r="72" s="9" customFormat="1" ht="13.5"/>
    <row r="73" s="9" customFormat="1" ht="13.5"/>
    <row r="74" s="9" customFormat="1" ht="13.5"/>
    <row r="75" s="9" customFormat="1" ht="13.5"/>
    <row r="76" s="9" customFormat="1" ht="13.5"/>
    <row r="77" s="9" customFormat="1" ht="13.5"/>
    <row r="78" s="9" customFormat="1" ht="13.5"/>
    <row r="79" s="9" customFormat="1" ht="13.5"/>
    <row r="80" s="9" customFormat="1" ht="13.5"/>
    <row r="81" s="9" customFormat="1" ht="13.5"/>
    <row r="82" s="9" customFormat="1" ht="13.5"/>
    <row r="83" s="9" customFormat="1" ht="13.5"/>
    <row r="84" s="9" customFormat="1" ht="13.5"/>
    <row r="85" s="9" customFormat="1" ht="13.5"/>
    <row r="86" s="9" customFormat="1" ht="13.5"/>
    <row r="87" s="9" customFormat="1" ht="13.5"/>
    <row r="88" s="9" customFormat="1" ht="13.5"/>
    <row r="89" s="9" customFormat="1" ht="13.5"/>
    <row r="90" s="9" customFormat="1" ht="13.5"/>
    <row r="91" s="9" customFormat="1" ht="13.5"/>
    <row r="92" s="9" customFormat="1" ht="13.5"/>
    <row r="93" s="9" customFormat="1" ht="13.5"/>
    <row r="94" s="9" customFormat="1" ht="13.5"/>
    <row r="95" s="9" customFormat="1" ht="13.5"/>
  </sheetData>
  <mergeCells count="62">
    <mergeCell ref="D8:E8"/>
    <mergeCell ref="F8:G8"/>
    <mergeCell ref="C1:I2"/>
    <mergeCell ref="C3:I4"/>
    <mergeCell ref="D6:G6"/>
    <mergeCell ref="D7:E7"/>
    <mergeCell ref="F7:G7"/>
    <mergeCell ref="D23:E23"/>
    <mergeCell ref="F23:G23"/>
    <mergeCell ref="D9:E9"/>
    <mergeCell ref="F9:G9"/>
    <mergeCell ref="D10:E10"/>
    <mergeCell ref="F10:G10"/>
    <mergeCell ref="D11:E11"/>
    <mergeCell ref="F11:G11"/>
    <mergeCell ref="D12:E12"/>
    <mergeCell ref="F12:G12"/>
    <mergeCell ref="D15:E15"/>
    <mergeCell ref="F15:G15"/>
    <mergeCell ref="D22:G22"/>
    <mergeCell ref="D24:E24"/>
    <mergeCell ref="F24:G24"/>
    <mergeCell ref="D25:E25"/>
    <mergeCell ref="F25:G25"/>
    <mergeCell ref="D26:E26"/>
    <mergeCell ref="F26:G26"/>
    <mergeCell ref="D40:E40"/>
    <mergeCell ref="F40:G40"/>
    <mergeCell ref="D27:E27"/>
    <mergeCell ref="F27:G27"/>
    <mergeCell ref="D28:E28"/>
    <mergeCell ref="F28:G28"/>
    <mergeCell ref="D31:E31"/>
    <mergeCell ref="F31:G31"/>
    <mergeCell ref="D37:G37"/>
    <mergeCell ref="D38:E38"/>
    <mergeCell ref="F38:G38"/>
    <mergeCell ref="D39:E39"/>
    <mergeCell ref="F39:G39"/>
    <mergeCell ref="D54:E54"/>
    <mergeCell ref="F54:G54"/>
    <mergeCell ref="D41:E41"/>
    <mergeCell ref="F41:G41"/>
    <mergeCell ref="D42:E42"/>
    <mergeCell ref="F42:G42"/>
    <mergeCell ref="D43:E43"/>
    <mergeCell ref="F43:G43"/>
    <mergeCell ref="D46:E46"/>
    <mergeCell ref="F46:G46"/>
    <mergeCell ref="D52:G52"/>
    <mergeCell ref="D53:E53"/>
    <mergeCell ref="F53:G53"/>
    <mergeCell ref="D58:E58"/>
    <mergeCell ref="F58:G58"/>
    <mergeCell ref="D61:E61"/>
    <mergeCell ref="F61:G61"/>
    <mergeCell ref="D55:E55"/>
    <mergeCell ref="F55:G55"/>
    <mergeCell ref="D56:E56"/>
    <mergeCell ref="F56:G56"/>
    <mergeCell ref="D57:E57"/>
    <mergeCell ref="F57:G57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58A69-BE03-4230-AD03-192596BEB0FC}">
  <dimension ref="C1:M179"/>
  <sheetViews>
    <sheetView showGridLines="0" zoomScale="80" zoomScaleNormal="80" workbookViewId="0">
      <selection activeCell="C21" sqref="C21"/>
    </sheetView>
  </sheetViews>
  <sheetFormatPr baseColWidth="10" defaultColWidth="11.3984375" defaultRowHeight="14.25"/>
  <cols>
    <col min="1" max="2" width="7.3984375" customWidth="1"/>
    <col min="3" max="3" width="81.73046875" bestFit="1" customWidth="1"/>
    <col min="4" max="4" width="43" style="40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82" t="s">
        <v>150</v>
      </c>
      <c r="D1" s="82"/>
      <c r="E1" s="82"/>
      <c r="F1" s="82"/>
      <c r="G1" s="82"/>
      <c r="H1" s="82"/>
      <c r="I1" s="82"/>
      <c r="J1" s="82"/>
      <c r="K1" s="82"/>
    </row>
    <row r="2" spans="3:13" ht="30" customHeight="1">
      <c r="C2" s="82"/>
      <c r="D2" s="82"/>
      <c r="E2" s="82"/>
      <c r="F2" s="82"/>
      <c r="G2" s="82"/>
      <c r="H2" s="82"/>
      <c r="I2" s="82"/>
      <c r="J2" s="82"/>
      <c r="K2" s="82"/>
    </row>
    <row r="3" spans="3:13" ht="15" customHeight="1">
      <c r="C3" s="71" t="s">
        <v>2</v>
      </c>
      <c r="D3" s="71"/>
      <c r="E3" s="71"/>
      <c r="F3" s="71"/>
      <c r="G3" s="71"/>
      <c r="H3" s="71"/>
      <c r="I3" s="71"/>
      <c r="J3" s="71"/>
      <c r="K3" s="71"/>
    </row>
    <row r="4" spans="3:13" ht="15" customHeight="1">
      <c r="C4" s="71"/>
      <c r="D4" s="71"/>
      <c r="E4" s="71"/>
      <c r="F4" s="71"/>
      <c r="G4" s="71"/>
      <c r="H4" s="71"/>
      <c r="I4" s="71"/>
      <c r="J4" s="71"/>
      <c r="K4" s="71"/>
    </row>
    <row r="5" spans="3:13" ht="14.65" thickBot="1">
      <c r="C5" s="9"/>
      <c r="D5" s="39"/>
      <c r="E5" s="9"/>
      <c r="F5" s="9"/>
      <c r="G5" s="9"/>
      <c r="H5" s="9"/>
      <c r="I5" s="9"/>
      <c r="J5" s="9"/>
      <c r="K5" s="9"/>
    </row>
    <row r="6" spans="3:13" ht="15.4" thickTop="1" thickBot="1">
      <c r="C6" s="13" t="s">
        <v>3</v>
      </c>
      <c r="D6" s="92" t="s">
        <v>4</v>
      </c>
      <c r="E6" s="92"/>
      <c r="F6" s="10"/>
      <c r="G6" s="10"/>
      <c r="H6" s="9"/>
      <c r="I6" s="9"/>
      <c r="J6" s="9"/>
      <c r="K6" s="9"/>
    </row>
    <row r="7" spans="3:13" ht="15" thickTop="1" thickBot="1">
      <c r="C7" s="14" t="s">
        <v>34</v>
      </c>
      <c r="D7" s="87" t="s">
        <v>151</v>
      </c>
      <c r="E7" s="87"/>
      <c r="F7" s="9"/>
      <c r="G7" s="88"/>
      <c r="H7" s="88"/>
      <c r="I7" s="9"/>
      <c r="J7" s="9"/>
      <c r="K7" s="9"/>
    </row>
    <row r="8" spans="3:13" ht="15" thickTop="1" thickBot="1">
      <c r="C8" s="15" t="s">
        <v>11</v>
      </c>
      <c r="D8" s="89">
        <v>18479971</v>
      </c>
      <c r="E8" s="90"/>
      <c r="F8" s="11"/>
      <c r="G8" s="9"/>
      <c r="H8" s="9"/>
      <c r="I8" s="9"/>
      <c r="J8" s="9"/>
      <c r="K8" s="9"/>
    </row>
    <row r="9" spans="3:13" ht="15" thickTop="1" thickBot="1">
      <c r="C9" s="15" t="s">
        <v>12</v>
      </c>
      <c r="D9" s="89">
        <v>18046800</v>
      </c>
      <c r="E9" s="90"/>
      <c r="F9" s="9"/>
      <c r="G9" s="11"/>
      <c r="H9" s="9"/>
      <c r="I9" s="9"/>
      <c r="J9" s="9"/>
      <c r="K9" s="9"/>
    </row>
    <row r="10" spans="3:13" ht="15" thickTop="1" thickBot="1">
      <c r="C10" s="15" t="s">
        <v>13</v>
      </c>
      <c r="D10" s="89">
        <f>ROUND(D8/24/1.0026,0)</f>
        <v>768002</v>
      </c>
      <c r="E10" s="90"/>
      <c r="F10" s="9"/>
      <c r="G10" s="9"/>
      <c r="H10" s="9"/>
      <c r="I10" s="9"/>
      <c r="J10" s="9"/>
      <c r="K10" s="9"/>
    </row>
    <row r="11" spans="3:13" ht="15" thickTop="1" thickBot="1">
      <c r="C11" s="15" t="s">
        <v>14</v>
      </c>
      <c r="D11" s="89">
        <f>ROUND(D9/24/1.0026,0)</f>
        <v>750000</v>
      </c>
      <c r="E11" s="90"/>
      <c r="F11" s="9"/>
      <c r="G11" s="9"/>
      <c r="H11" s="9"/>
      <c r="I11" s="9"/>
      <c r="J11" s="9"/>
      <c r="K11" s="9"/>
    </row>
    <row r="12" spans="3:13" ht="15" thickTop="1" thickBot="1">
      <c r="C12" s="15" t="s">
        <v>15</v>
      </c>
      <c r="D12" s="63">
        <f>D11/D10</f>
        <v>0.97655995687511232</v>
      </c>
      <c r="E12" s="64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16</v>
      </c>
      <c r="D14" s="42" t="s">
        <v>17</v>
      </c>
      <c r="E14" s="42" t="s">
        <v>130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19</v>
      </c>
      <c r="D15" s="51">
        <v>25.719000000000001</v>
      </c>
      <c r="E15" s="51">
        <f>D15/100/24*365/31/1.0026</f>
        <v>0.12584799682116821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139</v>
      </c>
      <c r="D16" s="16">
        <v>0</v>
      </c>
      <c r="E16" s="17">
        <f>D16/24/1.0026</f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5.4" thickTop="1" thickBot="1">
      <c r="C18" s="13" t="s">
        <v>3</v>
      </c>
      <c r="D18" s="92" t="s">
        <v>21</v>
      </c>
      <c r="E18" s="92"/>
      <c r="F18" s="9"/>
      <c r="G18" s="9"/>
      <c r="H18" s="9"/>
      <c r="I18" s="9"/>
      <c r="J18" s="9"/>
      <c r="K18" s="9"/>
    </row>
    <row r="19" spans="3:11" ht="15" thickTop="1" thickBot="1">
      <c r="C19" s="14" t="s">
        <v>34</v>
      </c>
      <c r="D19" s="87" t="s">
        <v>151</v>
      </c>
      <c r="E19" s="87"/>
      <c r="F19" s="9"/>
      <c r="G19" s="9"/>
      <c r="H19" s="9"/>
      <c r="I19" s="9"/>
      <c r="J19" s="9"/>
      <c r="K19" s="9"/>
    </row>
    <row r="20" spans="3:11" ht="15" thickTop="1" thickBot="1">
      <c r="C20" s="15" t="s">
        <v>11</v>
      </c>
      <c r="D20" s="76">
        <v>47936271</v>
      </c>
      <c r="E20" s="77"/>
      <c r="F20" s="11"/>
      <c r="G20" s="9"/>
      <c r="H20" s="9"/>
      <c r="I20" s="9"/>
      <c r="J20" s="9"/>
      <c r="K20" s="9"/>
    </row>
    <row r="21" spans="3:11" ht="15" thickTop="1" thickBot="1">
      <c r="C21" s="15" t="s">
        <v>12</v>
      </c>
      <c r="D21" s="76"/>
      <c r="E21" s="77"/>
      <c r="F21" s="11"/>
      <c r="G21" s="9"/>
      <c r="H21" s="9"/>
      <c r="I21" s="9"/>
      <c r="J21" s="9"/>
      <c r="K21" s="9"/>
    </row>
    <row r="22" spans="3:11" ht="15" thickTop="1" thickBot="1">
      <c r="C22" s="15" t="s">
        <v>13</v>
      </c>
      <c r="D22" s="76">
        <f>ROUND(D20/24/1.0026,0)</f>
        <v>1992165</v>
      </c>
      <c r="E22" s="77"/>
      <c r="F22" s="9"/>
      <c r="G22" s="9"/>
      <c r="H22" s="9"/>
      <c r="I22" s="9"/>
      <c r="J22" s="9"/>
      <c r="K22" s="9"/>
    </row>
    <row r="23" spans="3:11" ht="15" thickTop="1" thickBot="1">
      <c r="C23" s="15" t="s">
        <v>14</v>
      </c>
      <c r="D23" s="89">
        <f>ROUND(D21/24/1.0026,0)</f>
        <v>0</v>
      </c>
      <c r="E23" s="90"/>
      <c r="F23" s="9"/>
      <c r="G23" s="9"/>
      <c r="H23" s="9"/>
      <c r="I23" s="9"/>
      <c r="J23" s="9"/>
      <c r="K23" s="9"/>
    </row>
    <row r="24" spans="3:11" ht="15" thickTop="1" thickBot="1">
      <c r="C24" s="15" t="s">
        <v>15</v>
      </c>
      <c r="D24" s="63">
        <f>D23/D22</f>
        <v>0</v>
      </c>
      <c r="E24" s="64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16</v>
      </c>
      <c r="D26" s="42" t="s">
        <v>17</v>
      </c>
      <c r="E26" s="42" t="s">
        <v>130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19</v>
      </c>
      <c r="D27" s="17">
        <v>60.372900000000001</v>
      </c>
      <c r="E27" s="51">
        <f>D27/100/24*365/31/1.0026</f>
        <v>0.29541617198509684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139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 ht="15" thickTop="1" thickBot="1">
      <c r="F29" s="9"/>
      <c r="G29" s="9"/>
      <c r="H29" s="9"/>
      <c r="I29" s="9"/>
      <c r="J29" s="9"/>
      <c r="K29" s="9"/>
    </row>
    <row r="30" spans="3:11" ht="15.4" thickTop="1" thickBot="1">
      <c r="C30" s="13" t="s">
        <v>24</v>
      </c>
      <c r="D30" s="92" t="s">
        <v>4</v>
      </c>
      <c r="E30" s="92"/>
      <c r="F30" s="10"/>
      <c r="G30" s="10"/>
      <c r="H30" s="9"/>
      <c r="I30" s="9"/>
      <c r="J30" s="9"/>
      <c r="K30" s="9"/>
    </row>
    <row r="31" spans="3:11" ht="15" thickTop="1" thickBot="1">
      <c r="C31" s="14" t="s">
        <v>34</v>
      </c>
      <c r="D31" s="87" t="s">
        <v>151</v>
      </c>
      <c r="E31" s="87"/>
      <c r="F31" s="9"/>
      <c r="G31" s="88"/>
      <c r="H31" s="88"/>
      <c r="I31" s="9"/>
      <c r="J31" s="9"/>
      <c r="K31" s="9"/>
    </row>
    <row r="32" spans="3:11" ht="15" thickTop="1" thickBot="1">
      <c r="C32" s="15" t="s">
        <v>11</v>
      </c>
      <c r="D32" s="89">
        <v>40198982</v>
      </c>
      <c r="E32" s="90"/>
      <c r="F32" s="11"/>
      <c r="G32" s="9"/>
      <c r="H32" s="9"/>
      <c r="I32" s="9"/>
      <c r="J32" s="9"/>
      <c r="K32" s="9"/>
    </row>
    <row r="33" spans="3:13" ht="15" thickTop="1" thickBot="1">
      <c r="C33" s="15" t="s">
        <v>12</v>
      </c>
      <c r="D33" s="76">
        <v>2021241</v>
      </c>
      <c r="E33" s="77"/>
      <c r="F33" s="9"/>
      <c r="G33" s="11"/>
      <c r="H33" s="9"/>
      <c r="I33" s="9"/>
      <c r="J33" s="9"/>
      <c r="K33" s="9"/>
    </row>
    <row r="34" spans="3:13" ht="15" thickTop="1" thickBot="1">
      <c r="C34" s="15" t="s">
        <v>13</v>
      </c>
      <c r="D34" s="89">
        <f>ROUND(D32/24/1.0026,0)</f>
        <v>1670614</v>
      </c>
      <c r="E34" s="90"/>
      <c r="F34" s="9"/>
      <c r="G34" s="9"/>
      <c r="H34" s="9"/>
      <c r="I34" s="9"/>
      <c r="J34" s="9"/>
      <c r="K34" s="9"/>
    </row>
    <row r="35" spans="3:13" ht="15" thickTop="1" thickBot="1">
      <c r="C35" s="15" t="s">
        <v>14</v>
      </c>
      <c r="D35" s="89">
        <f>ROUND(D33/24/1.0026,0)</f>
        <v>84000</v>
      </c>
      <c r="E35" s="90"/>
      <c r="F35" s="83"/>
      <c r="G35" s="83"/>
      <c r="H35" s="9"/>
      <c r="I35" s="9"/>
      <c r="J35" s="9"/>
      <c r="K35" s="9"/>
    </row>
    <row r="36" spans="3:13" ht="15" thickTop="1" thickBot="1">
      <c r="C36" s="15" t="s">
        <v>15</v>
      </c>
      <c r="D36" s="63">
        <f>D35/D34</f>
        <v>5.028091468166794E-2</v>
      </c>
      <c r="E36" s="64"/>
      <c r="F36" s="9"/>
      <c r="G36" s="9"/>
      <c r="H36" s="9"/>
      <c r="I36" s="9"/>
      <c r="J36" s="9"/>
      <c r="K36" s="9"/>
    </row>
    <row r="37" spans="3:13" ht="15" thickTop="1" thickBot="1">
      <c r="F37" s="9"/>
      <c r="G37" s="9"/>
      <c r="H37" s="9"/>
      <c r="I37" s="9"/>
      <c r="J37" s="9"/>
      <c r="K37" s="9"/>
      <c r="M37" s="12"/>
    </row>
    <row r="38" spans="3:13" ht="41.25" thickTop="1" thickBot="1">
      <c r="C38" s="15" t="s">
        <v>16</v>
      </c>
      <c r="D38" s="42" t="s">
        <v>17</v>
      </c>
      <c r="E38" s="42" t="s">
        <v>130</v>
      </c>
      <c r="F38" s="9"/>
      <c r="G38" s="9"/>
      <c r="H38" s="9"/>
      <c r="I38" s="9"/>
      <c r="J38" s="9"/>
      <c r="K38" s="9"/>
    </row>
    <row r="39" spans="3:13" ht="15" thickTop="1" thickBot="1">
      <c r="C39" s="15" t="s">
        <v>19</v>
      </c>
      <c r="D39" s="51">
        <f>D15</f>
        <v>25.719000000000001</v>
      </c>
      <c r="E39" s="51">
        <f>D39/100/24*365/31/1.0026</f>
        <v>0.12584799682116821</v>
      </c>
      <c r="F39" s="9"/>
      <c r="G39" s="9"/>
      <c r="H39" s="9"/>
      <c r="I39" s="9"/>
      <c r="J39" s="9"/>
      <c r="K39" s="9"/>
    </row>
    <row r="40" spans="3:13" ht="15" thickTop="1" thickBot="1">
      <c r="C40" s="15" t="s">
        <v>139</v>
      </c>
      <c r="D40" s="16">
        <v>0</v>
      </c>
      <c r="E40" s="54"/>
      <c r="F40" s="9"/>
      <c r="G40" s="9"/>
      <c r="H40" s="9"/>
      <c r="I40" s="9"/>
      <c r="J40" s="9"/>
      <c r="K40" s="9"/>
    </row>
    <row r="41" spans="3:13" ht="15" thickTop="1" thickBot="1">
      <c r="F41" s="9"/>
      <c r="G41" s="9"/>
      <c r="H41" s="9"/>
      <c r="I41" s="9"/>
      <c r="J41" s="9"/>
      <c r="K41" s="9"/>
    </row>
    <row r="42" spans="3:13" ht="15.4" thickTop="1" thickBot="1">
      <c r="C42" s="13" t="s">
        <v>24</v>
      </c>
      <c r="D42" s="92" t="s">
        <v>21</v>
      </c>
      <c r="E42" s="92"/>
      <c r="F42" s="9"/>
      <c r="G42" s="9"/>
      <c r="H42" s="9"/>
      <c r="I42" s="9"/>
      <c r="J42" s="9"/>
      <c r="K42" s="9"/>
    </row>
    <row r="43" spans="3:13" ht="15" thickTop="1" thickBot="1">
      <c r="C43" s="14" t="s">
        <v>34</v>
      </c>
      <c r="D43" s="87" t="s">
        <v>151</v>
      </c>
      <c r="E43" s="87"/>
      <c r="F43" s="9"/>
      <c r="G43" s="9"/>
      <c r="H43" s="9"/>
      <c r="I43" s="9"/>
      <c r="J43" s="9"/>
      <c r="K43" s="9"/>
    </row>
    <row r="44" spans="3:13" ht="15" thickTop="1" thickBot="1">
      <c r="C44" s="15" t="s">
        <v>11</v>
      </c>
      <c r="D44" s="96">
        <v>50371000</v>
      </c>
      <c r="E44" s="77"/>
      <c r="F44" s="11"/>
      <c r="G44" s="9"/>
      <c r="H44" s="9"/>
      <c r="I44" s="9"/>
      <c r="J44" s="9"/>
      <c r="K44" s="9"/>
    </row>
    <row r="45" spans="3:13" ht="15" thickTop="1" thickBot="1">
      <c r="C45" s="15" t="s">
        <v>12</v>
      </c>
      <c r="D45" s="76">
        <v>0</v>
      </c>
      <c r="E45" s="77"/>
      <c r="F45" s="9"/>
      <c r="G45" s="9"/>
      <c r="H45" s="9"/>
      <c r="I45" s="9"/>
      <c r="J45" s="9"/>
      <c r="K45" s="9"/>
    </row>
    <row r="46" spans="3:13" ht="15" thickTop="1" thickBot="1">
      <c r="C46" s="15" t="s">
        <v>13</v>
      </c>
      <c r="D46" s="76">
        <f>ROUND(D44/24/1.0026,0)</f>
        <v>2093349</v>
      </c>
      <c r="E46" s="77"/>
      <c r="F46" s="9"/>
      <c r="G46" s="9"/>
      <c r="H46" s="9"/>
      <c r="I46" s="9"/>
      <c r="J46" s="9"/>
      <c r="K46" s="9"/>
    </row>
    <row r="47" spans="3:13" ht="15" thickTop="1" thickBot="1">
      <c r="C47" s="15" t="s">
        <v>14</v>
      </c>
      <c r="D47" s="76">
        <f>ROUND(D45/24/1.0026,0)</f>
        <v>0</v>
      </c>
      <c r="E47" s="77"/>
      <c r="F47" s="9"/>
      <c r="G47" s="9"/>
      <c r="H47" s="9"/>
      <c r="I47" s="9"/>
      <c r="J47" s="9"/>
      <c r="K47" s="9"/>
    </row>
    <row r="48" spans="3:13" ht="15" thickTop="1" thickBot="1">
      <c r="C48" s="15" t="s">
        <v>15</v>
      </c>
      <c r="D48" s="63">
        <f>D47/D46</f>
        <v>0</v>
      </c>
      <c r="E48" s="64"/>
      <c r="F48" s="9"/>
      <c r="G48" s="9"/>
      <c r="H48" s="9"/>
      <c r="I48" s="9"/>
      <c r="J48" s="9"/>
      <c r="K48" s="9"/>
    </row>
    <row r="49" spans="3:11" ht="15.75" customHeight="1" thickTop="1" thickBot="1">
      <c r="F49" s="9"/>
      <c r="G49" s="9"/>
      <c r="H49" s="9"/>
      <c r="I49" s="9"/>
      <c r="J49" s="9"/>
      <c r="K49" s="9"/>
    </row>
    <row r="50" spans="3:11" ht="41.25" thickTop="1" thickBot="1">
      <c r="C50" s="15" t="s">
        <v>16</v>
      </c>
      <c r="D50" s="42" t="s">
        <v>17</v>
      </c>
      <c r="E50" s="42" t="s">
        <v>130</v>
      </c>
      <c r="F50" s="9"/>
      <c r="G50" s="9"/>
      <c r="H50" s="9"/>
      <c r="I50" s="9"/>
      <c r="J50" s="9"/>
      <c r="K50" s="9"/>
    </row>
    <row r="51" spans="3:11" ht="15" thickTop="1" thickBot="1">
      <c r="C51" s="15" t="s">
        <v>19</v>
      </c>
      <c r="D51" s="17">
        <f>D27</f>
        <v>60.372900000000001</v>
      </c>
      <c r="E51" s="51">
        <f>D51/100/24*365/31/1.0026</f>
        <v>0.29541617198509684</v>
      </c>
      <c r="F51" s="9"/>
      <c r="G51" s="9"/>
      <c r="H51" s="9"/>
      <c r="I51" s="9"/>
      <c r="J51" s="9"/>
      <c r="K51" s="9"/>
    </row>
    <row r="52" spans="3:11" ht="15" thickTop="1" thickBot="1">
      <c r="C52" s="15" t="s">
        <v>139</v>
      </c>
      <c r="D52" s="16">
        <v>0</v>
      </c>
      <c r="E52" s="23">
        <v>0</v>
      </c>
      <c r="F52" s="9"/>
      <c r="G52" s="9"/>
      <c r="H52" s="9"/>
      <c r="I52" s="9"/>
      <c r="J52" s="9"/>
      <c r="K52" s="9"/>
    </row>
    <row r="53" spans="3:11" ht="14.65" thickTop="1">
      <c r="D53" s="91"/>
      <c r="E53" s="91"/>
      <c r="F53" s="9"/>
      <c r="G53" s="9"/>
      <c r="H53" s="9"/>
      <c r="I53" s="9"/>
      <c r="J53" s="9"/>
      <c r="K53" s="9"/>
    </row>
    <row r="54" spans="3:11">
      <c r="D54" s="91"/>
      <c r="E54" s="91"/>
      <c r="F54" s="9"/>
      <c r="G54" s="9"/>
      <c r="H54" s="9"/>
      <c r="I54" s="9"/>
      <c r="J54" s="9"/>
      <c r="K54" s="9"/>
    </row>
    <row r="55" spans="3:11">
      <c r="D55" s="91"/>
      <c r="E55" s="91"/>
      <c r="F55" s="11"/>
      <c r="G55" s="9"/>
      <c r="H55" s="9"/>
      <c r="I55" s="9"/>
      <c r="J55" s="9"/>
      <c r="K55" s="9"/>
    </row>
    <row r="56" spans="3:11">
      <c r="D56" s="91"/>
      <c r="E56" s="91"/>
      <c r="F56" s="9"/>
      <c r="G56" s="9"/>
      <c r="H56" s="9"/>
      <c r="I56" s="9"/>
      <c r="J56" s="9"/>
      <c r="K56" s="9"/>
    </row>
    <row r="57" spans="3:11">
      <c r="D57" s="91"/>
      <c r="E57" s="91"/>
      <c r="F57" s="9"/>
      <c r="G57" s="9"/>
      <c r="H57" s="9"/>
      <c r="I57" s="9"/>
      <c r="J57" s="9"/>
      <c r="K57" s="9"/>
    </row>
    <row r="58" spans="3:11">
      <c r="D58" s="91"/>
      <c r="E58" s="91"/>
      <c r="F58" s="9"/>
      <c r="G58" s="9"/>
      <c r="H58" s="9"/>
      <c r="I58" s="9"/>
      <c r="J58" s="9"/>
      <c r="K58" s="9"/>
    </row>
    <row r="59" spans="3:11">
      <c r="D59" s="91"/>
      <c r="E59" s="91"/>
      <c r="F59" s="9"/>
      <c r="G59" s="9"/>
      <c r="H59" s="9"/>
      <c r="I59" s="9"/>
      <c r="J59" s="9"/>
      <c r="K59" s="9"/>
    </row>
    <row r="60" spans="3:11">
      <c r="D60"/>
      <c r="F60" s="9"/>
      <c r="G60" s="9"/>
      <c r="H60" s="9"/>
      <c r="I60" s="9"/>
      <c r="J60" s="9"/>
      <c r="K60" s="9"/>
    </row>
    <row r="61" spans="3:11">
      <c r="D61"/>
      <c r="F61" s="9"/>
      <c r="G61" s="9"/>
      <c r="H61" s="9"/>
      <c r="I61" s="9"/>
      <c r="J61" s="9"/>
      <c r="K61" s="9"/>
    </row>
    <row r="62" spans="3:11">
      <c r="D62"/>
      <c r="F62" s="9"/>
      <c r="G62" s="9"/>
      <c r="H62" s="9"/>
      <c r="I62" s="9"/>
      <c r="J62" s="9"/>
      <c r="K62" s="9"/>
    </row>
    <row r="63" spans="3:11">
      <c r="D63"/>
      <c r="F63" s="9"/>
      <c r="G63" s="9"/>
      <c r="H63" s="9"/>
      <c r="I63" s="9"/>
      <c r="J63" s="9"/>
      <c r="K63" s="9"/>
    </row>
    <row r="64" spans="3:11" ht="20.25" customHeight="1">
      <c r="D64"/>
      <c r="F64" s="9"/>
      <c r="G64" s="9"/>
      <c r="H64" s="9"/>
      <c r="I64" s="9"/>
      <c r="J64" s="9"/>
      <c r="K64" s="9"/>
    </row>
    <row r="65" spans="4:6">
      <c r="D65" s="91"/>
      <c r="E65" s="91"/>
    </row>
    <row r="66" spans="4:6">
      <c r="D66" s="91"/>
      <c r="E66" s="91"/>
    </row>
    <row r="67" spans="4:6">
      <c r="D67" s="91"/>
      <c r="E67" s="91"/>
      <c r="F67" s="11"/>
    </row>
    <row r="68" spans="4:6">
      <c r="D68" s="91"/>
      <c r="E68" s="91"/>
    </row>
    <row r="69" spans="4:6">
      <c r="D69" s="91"/>
      <c r="E69" s="91"/>
    </row>
    <row r="70" spans="4:6">
      <c r="D70" s="91"/>
      <c r="E70" s="91"/>
    </row>
    <row r="71" spans="4:6">
      <c r="D71" s="91"/>
      <c r="E71" s="91"/>
    </row>
    <row r="72" spans="4:6" ht="20.25" customHeight="1">
      <c r="D72"/>
    </row>
    <row r="73" spans="4:6">
      <c r="D73"/>
    </row>
    <row r="74" spans="4:6">
      <c r="D74"/>
    </row>
    <row r="75" spans="4:6">
      <c r="D75"/>
    </row>
    <row r="77" spans="4:6" ht="20.25" customHeight="1"/>
    <row r="78" spans="4:6" ht="20.25" customHeight="1"/>
    <row r="79" spans="4:6" ht="20.25" customHeight="1"/>
    <row r="80" spans="4:6" ht="20.25" customHeight="1"/>
    <row r="81" ht="36" customHeight="1"/>
    <row r="82" ht="20.25" customHeight="1"/>
    <row r="83" ht="20.25" customHeight="1"/>
    <row r="84" ht="20.25" customHeight="1"/>
    <row r="85" ht="20.25" customHeight="1"/>
    <row r="86" ht="36" customHeight="1"/>
    <row r="87" ht="20.25" customHeight="1"/>
    <row r="88" ht="20.25" customHeight="1"/>
    <row r="89" ht="20.25" customHeight="1"/>
    <row r="90" ht="20.25" customHeight="1"/>
    <row r="91" ht="36" customHeight="1"/>
    <row r="92" ht="20.25" customHeight="1"/>
    <row r="93" ht="20.25" customHeight="1"/>
    <row r="94" ht="20.25" customHeight="1"/>
    <row r="95" ht="20.25" customHeight="1"/>
    <row r="96" ht="36" customHeight="1"/>
    <row r="97" ht="20.25" customHeight="1"/>
    <row r="98" ht="20.25" customHeight="1"/>
    <row r="99" ht="20.25" customHeight="1"/>
    <row r="100" ht="20.25" customHeight="1"/>
    <row r="101" ht="36" customHeight="1"/>
    <row r="102" ht="20.25" customHeight="1"/>
    <row r="103" ht="20.25" customHeight="1"/>
    <row r="104" ht="20.25" customHeight="1"/>
    <row r="105" ht="20.25" customHeight="1"/>
    <row r="106" ht="36" customHeight="1"/>
    <row r="107" ht="20.25" customHeight="1"/>
    <row r="108" ht="20.25" customHeight="1"/>
    <row r="109" ht="20.25" customHeight="1"/>
    <row r="110" ht="20.25" customHeight="1"/>
    <row r="111" ht="36" customHeight="1"/>
    <row r="112" ht="20.25" customHeight="1"/>
    <row r="113" ht="20.25" customHeight="1"/>
    <row r="114" ht="20.25" customHeight="1"/>
    <row r="115" ht="20.25" customHeight="1"/>
    <row r="116" ht="36" customHeight="1"/>
    <row r="117" ht="20.25" customHeight="1"/>
    <row r="118" ht="20.25" customHeight="1"/>
    <row r="119" ht="20.25" customHeight="1"/>
    <row r="120" ht="20.25" customHeight="1"/>
    <row r="121" ht="36" customHeight="1"/>
    <row r="122" ht="20.25" customHeight="1"/>
    <row r="123" ht="20.25" customHeight="1"/>
    <row r="124" ht="20.25" customHeight="1"/>
    <row r="125" ht="20.25" customHeight="1"/>
    <row r="126" ht="36" customHeight="1"/>
    <row r="127" ht="20.25" customHeight="1"/>
    <row r="128" ht="20.25" customHeight="1"/>
    <row r="129" ht="20.25" customHeight="1"/>
    <row r="130" ht="20.25" customHeight="1"/>
    <row r="131" ht="36" customHeight="1"/>
    <row r="132" ht="20.25" customHeight="1"/>
    <row r="133" ht="20.25" customHeight="1"/>
    <row r="134" ht="20.25" customHeight="1"/>
    <row r="135" ht="20.25" customHeight="1"/>
    <row r="136" ht="36" customHeight="1"/>
    <row r="137" ht="20.25" customHeight="1"/>
    <row r="138" ht="20.25" customHeight="1"/>
    <row r="139" ht="20.25" customHeight="1"/>
    <row r="140" ht="20.25" customHeight="1"/>
    <row r="141" ht="36" customHeight="1"/>
    <row r="142" ht="20.25" customHeight="1"/>
    <row r="143" ht="20.25" customHeight="1"/>
    <row r="144" ht="20.25" customHeight="1"/>
    <row r="145" ht="20.25" customHeight="1"/>
    <row r="146" ht="36" customHeight="1"/>
    <row r="147" ht="20.25" customHeight="1"/>
    <row r="148" ht="20.25" customHeight="1"/>
    <row r="149" ht="20.25" customHeight="1"/>
    <row r="150" ht="20.25" customHeight="1"/>
    <row r="151" ht="36" customHeight="1"/>
    <row r="152" ht="20.25" customHeight="1"/>
    <row r="153" ht="20.25" customHeight="1"/>
    <row r="154" ht="20.25" customHeight="1"/>
    <row r="155" ht="20.25" customHeight="1"/>
    <row r="156" ht="36" customHeight="1"/>
    <row r="157" ht="20.25" customHeight="1"/>
    <row r="158" ht="20.25" customHeight="1"/>
    <row r="159" ht="20.25" customHeight="1"/>
    <row r="160" ht="20.25" customHeight="1"/>
    <row r="161" ht="36" customHeight="1"/>
    <row r="162" ht="20.25" customHeight="1"/>
    <row r="163" ht="20.25" customHeight="1"/>
    <row r="164" ht="20.25" customHeight="1"/>
    <row r="165" ht="20.25" customHeight="1"/>
    <row r="166" ht="36" customHeight="1"/>
    <row r="167" ht="20.25" customHeight="1"/>
    <row r="168" ht="20.25" customHeight="1"/>
    <row r="169" ht="20.25" customHeight="1"/>
    <row r="171" ht="36" customHeight="1"/>
    <row r="172" ht="20.25" customHeight="1"/>
    <row r="173" ht="20.25" customHeight="1"/>
    <row r="174" ht="20.25" customHeight="1"/>
    <row r="175" ht="20.25" customHeight="1"/>
    <row r="176" ht="36" customHeight="1"/>
    <row r="177" ht="20.25" customHeight="1"/>
    <row r="178" ht="20.25" customHeight="1"/>
    <row r="179" ht="20.25" customHeight="1"/>
  </sheetData>
  <mergeCells count="47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35:E35"/>
    <mergeCell ref="F35:G35"/>
    <mergeCell ref="D20:E20"/>
    <mergeCell ref="D21:E21"/>
    <mergeCell ref="D22:E22"/>
    <mergeCell ref="D23:E23"/>
    <mergeCell ref="D24:E24"/>
    <mergeCell ref="D30:E30"/>
    <mergeCell ref="D31:E31"/>
    <mergeCell ref="G31:H31"/>
    <mergeCell ref="D32:E32"/>
    <mergeCell ref="D33:E33"/>
    <mergeCell ref="D34:E34"/>
    <mergeCell ref="D56:E56"/>
    <mergeCell ref="D36:E36"/>
    <mergeCell ref="D42:E42"/>
    <mergeCell ref="D43:E43"/>
    <mergeCell ref="D44:E44"/>
    <mergeCell ref="D45:E45"/>
    <mergeCell ref="D46:E46"/>
    <mergeCell ref="D47:E47"/>
    <mergeCell ref="D48:E48"/>
    <mergeCell ref="D53:E53"/>
    <mergeCell ref="D54:E54"/>
    <mergeCell ref="D55:E55"/>
    <mergeCell ref="D68:E68"/>
    <mergeCell ref="D69:E69"/>
    <mergeCell ref="D70:E70"/>
    <mergeCell ref="D71:E71"/>
    <mergeCell ref="D57:E57"/>
    <mergeCell ref="D58:E58"/>
    <mergeCell ref="D59:E59"/>
    <mergeCell ref="D65:E65"/>
    <mergeCell ref="D66:E66"/>
    <mergeCell ref="D67:E67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F3320-92F8-4772-927E-64C29F331F97}">
  <dimension ref="C1:M179"/>
  <sheetViews>
    <sheetView showGridLines="0" topLeftCell="C7" workbookViewId="0">
      <selection activeCell="E27" sqref="E27:E28"/>
    </sheetView>
  </sheetViews>
  <sheetFormatPr baseColWidth="10" defaultColWidth="11.3984375" defaultRowHeight="14.25"/>
  <cols>
    <col min="1" max="2" width="7.3984375" customWidth="1"/>
    <col min="3" max="3" width="81.73046875" bestFit="1" customWidth="1"/>
    <col min="4" max="4" width="43" style="40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82" t="s">
        <v>152</v>
      </c>
      <c r="D1" s="82"/>
      <c r="E1" s="82"/>
      <c r="F1" s="82"/>
      <c r="G1" s="82"/>
      <c r="H1" s="82"/>
      <c r="I1" s="82"/>
      <c r="J1" s="82"/>
      <c r="K1" s="82"/>
    </row>
    <row r="2" spans="3:13" ht="30" customHeight="1">
      <c r="C2" s="82"/>
      <c r="D2" s="82"/>
      <c r="E2" s="82"/>
      <c r="F2" s="82"/>
      <c r="G2" s="82"/>
      <c r="H2" s="82"/>
      <c r="I2" s="82"/>
      <c r="J2" s="82"/>
      <c r="K2" s="82"/>
    </row>
    <row r="3" spans="3:13" ht="15" customHeight="1">
      <c r="C3" s="71" t="s">
        <v>2</v>
      </c>
      <c r="D3" s="71"/>
      <c r="E3" s="71"/>
      <c r="F3" s="71"/>
      <c r="G3" s="71"/>
      <c r="H3" s="71"/>
      <c r="I3" s="71"/>
      <c r="J3" s="71"/>
      <c r="K3" s="71"/>
    </row>
    <row r="4" spans="3:13" ht="15" customHeight="1">
      <c r="C4" s="71"/>
      <c r="D4" s="71"/>
      <c r="E4" s="71"/>
      <c r="F4" s="71"/>
      <c r="G4" s="71"/>
      <c r="H4" s="71"/>
      <c r="I4" s="71"/>
      <c r="J4" s="71"/>
      <c r="K4" s="71"/>
    </row>
    <row r="5" spans="3:13" ht="14.65" thickBot="1">
      <c r="C5" s="9"/>
      <c r="D5" s="39"/>
      <c r="E5" s="9"/>
      <c r="F5" s="9"/>
      <c r="G5" s="9"/>
      <c r="H5" s="9"/>
      <c r="I5" s="9"/>
      <c r="J5" s="9"/>
      <c r="K5" s="9"/>
    </row>
    <row r="6" spans="3:13" ht="15.4" thickTop="1" thickBot="1">
      <c r="C6" s="13" t="s">
        <v>3</v>
      </c>
      <c r="D6" s="92" t="s">
        <v>4</v>
      </c>
      <c r="E6" s="92"/>
      <c r="F6" s="10"/>
      <c r="G6" s="10"/>
      <c r="H6" s="9"/>
      <c r="I6" s="9"/>
      <c r="J6" s="9"/>
      <c r="K6" s="9"/>
    </row>
    <row r="7" spans="3:13" ht="15" thickTop="1" thickBot="1">
      <c r="C7" s="14" t="s">
        <v>34</v>
      </c>
      <c r="D7" s="87" t="s">
        <v>153</v>
      </c>
      <c r="E7" s="87"/>
      <c r="F7" s="9"/>
      <c r="G7" s="88"/>
      <c r="H7" s="88"/>
      <c r="I7" s="9"/>
      <c r="J7" s="9"/>
      <c r="K7" s="9"/>
    </row>
    <row r="8" spans="3:13" ht="15" thickTop="1" thickBot="1">
      <c r="C8" s="15" t="s">
        <v>11</v>
      </c>
      <c r="D8" s="89">
        <v>28479967</v>
      </c>
      <c r="E8" s="90"/>
      <c r="F8" s="11"/>
      <c r="G8" s="9"/>
      <c r="H8" s="9"/>
      <c r="I8" s="9"/>
      <c r="J8" s="9"/>
      <c r="K8" s="9"/>
    </row>
    <row r="9" spans="3:13" ht="15" thickTop="1" thickBot="1">
      <c r="C9" s="15" t="s">
        <v>12</v>
      </c>
      <c r="D9" s="89"/>
      <c r="E9" s="90"/>
      <c r="F9" s="9"/>
      <c r="G9" s="11"/>
      <c r="H9" s="9"/>
      <c r="I9" s="9"/>
      <c r="J9" s="9"/>
      <c r="K9" s="9"/>
    </row>
    <row r="10" spans="3:13" ht="15" thickTop="1" thickBot="1">
      <c r="C10" s="15" t="s">
        <v>13</v>
      </c>
      <c r="D10" s="89">
        <f>ROUND(D8/24/1.0026,0)</f>
        <v>1183588</v>
      </c>
      <c r="E10" s="90"/>
      <c r="F10" s="9"/>
      <c r="G10" s="9"/>
      <c r="H10" s="9"/>
      <c r="I10" s="9"/>
      <c r="J10" s="9"/>
      <c r="K10" s="9"/>
    </row>
    <row r="11" spans="3:13" ht="15" thickTop="1" thickBot="1">
      <c r="C11" s="15" t="s">
        <v>14</v>
      </c>
      <c r="D11" s="89">
        <f>ROUND(D9/24/1.0026,0)</f>
        <v>0</v>
      </c>
      <c r="E11" s="90"/>
      <c r="F11" s="9"/>
      <c r="G11" s="9"/>
      <c r="H11" s="9"/>
      <c r="I11" s="9"/>
      <c r="J11" s="9"/>
      <c r="K11" s="9"/>
    </row>
    <row r="12" spans="3:13" ht="15" thickTop="1" thickBot="1">
      <c r="C12" s="15" t="s">
        <v>15</v>
      </c>
      <c r="D12" s="63">
        <f>D11/D10</f>
        <v>0</v>
      </c>
      <c r="E12" s="64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16</v>
      </c>
      <c r="D14" s="42" t="s">
        <v>17</v>
      </c>
      <c r="E14" s="42" t="s">
        <v>130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19</v>
      </c>
      <c r="D15" s="51">
        <v>24.889399999999998</v>
      </c>
      <c r="E15" s="51">
        <f>D15/100/24*365/30/1.0026</f>
        <v>0.12584822517011326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139</v>
      </c>
      <c r="D16" s="16">
        <v>0</v>
      </c>
      <c r="E16" s="17">
        <f>D16/24/1.0026</f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5.4" thickTop="1" thickBot="1">
      <c r="C18" s="13" t="s">
        <v>3</v>
      </c>
      <c r="D18" s="92" t="s">
        <v>21</v>
      </c>
      <c r="E18" s="92"/>
      <c r="F18" s="9"/>
      <c r="G18" s="9"/>
      <c r="H18" s="9"/>
      <c r="I18" s="9"/>
      <c r="J18" s="9"/>
      <c r="K18" s="9"/>
    </row>
    <row r="19" spans="3:11" ht="15" thickTop="1" thickBot="1">
      <c r="C19" s="14" t="s">
        <v>34</v>
      </c>
      <c r="D19" s="87" t="s">
        <v>153</v>
      </c>
      <c r="E19" s="87"/>
      <c r="F19" s="9"/>
      <c r="G19" s="9"/>
      <c r="H19" s="9"/>
      <c r="I19" s="9"/>
      <c r="J19" s="9"/>
      <c r="K19" s="9"/>
    </row>
    <row r="20" spans="3:11" ht="15" thickTop="1" thickBot="1">
      <c r="C20" s="15" t="s">
        <v>11</v>
      </c>
      <c r="D20" s="76">
        <v>47936271</v>
      </c>
      <c r="E20" s="77"/>
      <c r="F20" s="11"/>
      <c r="G20" s="9"/>
      <c r="H20" s="9"/>
      <c r="I20" s="9"/>
      <c r="J20" s="9"/>
      <c r="K20" s="9"/>
    </row>
    <row r="21" spans="3:11" ht="15" thickTop="1" thickBot="1">
      <c r="C21" s="15" t="s">
        <v>12</v>
      </c>
      <c r="D21" s="76">
        <v>45505944</v>
      </c>
      <c r="E21" s="77"/>
      <c r="F21" s="11"/>
      <c r="G21" s="9"/>
      <c r="H21" s="9"/>
      <c r="I21" s="9"/>
      <c r="J21" s="9"/>
      <c r="K21" s="9"/>
    </row>
    <row r="22" spans="3:11" ht="15" thickTop="1" thickBot="1">
      <c r="C22" s="15" t="s">
        <v>13</v>
      </c>
      <c r="D22" s="76">
        <f>ROUND(D20/24/1.0026,0)</f>
        <v>1992165</v>
      </c>
      <c r="E22" s="77"/>
      <c r="F22" s="9"/>
      <c r="G22" s="9"/>
      <c r="H22" s="9"/>
      <c r="I22" s="9"/>
      <c r="J22" s="9"/>
      <c r="K22" s="9"/>
    </row>
    <row r="23" spans="3:11" ht="15" thickTop="1" thickBot="1">
      <c r="C23" s="15" t="s">
        <v>14</v>
      </c>
      <c r="D23" s="89">
        <f>ROUND(D21/24/1.0026,0)</f>
        <v>1891164</v>
      </c>
      <c r="E23" s="90"/>
      <c r="F23" s="9"/>
      <c r="G23" s="9"/>
      <c r="H23" s="9"/>
      <c r="I23" s="9"/>
      <c r="J23" s="9"/>
      <c r="K23" s="9"/>
    </row>
    <row r="24" spans="3:11" ht="15" thickTop="1" thickBot="1">
      <c r="C24" s="15" t="s">
        <v>15</v>
      </c>
      <c r="D24" s="63">
        <f>D23/D22</f>
        <v>0.94930088622177378</v>
      </c>
      <c r="E24" s="64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16</v>
      </c>
      <c r="D26" s="42" t="s">
        <v>17</v>
      </c>
      <c r="E26" s="42" t="s">
        <v>130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19</v>
      </c>
      <c r="D27" s="17">
        <v>58.425400000000003</v>
      </c>
      <c r="E27" s="51">
        <f>D27/100/24*365/30/1.0026</f>
        <v>0.29541623722765259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139</v>
      </c>
      <c r="D28" s="16">
        <v>0.98399999999999999</v>
      </c>
      <c r="E28" s="51">
        <f>D28/100/24*365/30/1.0026</f>
        <v>4.9753973003524177E-3</v>
      </c>
      <c r="F28" s="9"/>
      <c r="G28" s="9"/>
      <c r="H28" s="9"/>
      <c r="I28" s="9"/>
      <c r="J28" s="9"/>
      <c r="K28" s="9"/>
    </row>
    <row r="29" spans="3:11" ht="15" thickTop="1" thickBot="1">
      <c r="F29" s="9"/>
      <c r="G29" s="9"/>
      <c r="H29" s="9"/>
      <c r="I29" s="9"/>
      <c r="J29" s="9"/>
      <c r="K29" s="9"/>
    </row>
    <row r="30" spans="3:11" ht="15.4" thickTop="1" thickBot="1">
      <c r="C30" s="13" t="s">
        <v>24</v>
      </c>
      <c r="D30" s="92" t="s">
        <v>4</v>
      </c>
      <c r="E30" s="92"/>
      <c r="F30" s="10"/>
      <c r="G30" s="10"/>
      <c r="H30" s="9"/>
      <c r="I30" s="9"/>
      <c r="J30" s="9"/>
      <c r="K30" s="9"/>
    </row>
    <row r="31" spans="3:11" ht="15" thickTop="1" thickBot="1">
      <c r="C31" s="14" t="s">
        <v>34</v>
      </c>
      <c r="D31" s="87" t="s">
        <v>153</v>
      </c>
      <c r="E31" s="87"/>
      <c r="F31" s="9"/>
      <c r="G31" s="88"/>
      <c r="H31" s="88"/>
      <c r="I31" s="9"/>
      <c r="J31" s="9"/>
      <c r="K31" s="9"/>
    </row>
    <row r="32" spans="3:11" ht="15" thickTop="1" thickBot="1">
      <c r="C32" s="15" t="s">
        <v>11</v>
      </c>
      <c r="D32" s="89">
        <v>35211977</v>
      </c>
      <c r="E32" s="90"/>
      <c r="F32" s="11"/>
      <c r="G32" s="9"/>
      <c r="H32" s="9"/>
      <c r="I32" s="9"/>
      <c r="J32" s="9"/>
      <c r="K32" s="9"/>
    </row>
    <row r="33" spans="3:13" ht="15" thickTop="1" thickBot="1">
      <c r="C33" s="15" t="s">
        <v>12</v>
      </c>
      <c r="D33" s="76"/>
      <c r="E33" s="77"/>
      <c r="F33" s="9"/>
      <c r="G33" s="11"/>
      <c r="H33" s="9"/>
      <c r="I33" s="9"/>
      <c r="J33" s="9"/>
      <c r="K33" s="9"/>
    </row>
    <row r="34" spans="3:13" ht="15" thickTop="1" thickBot="1">
      <c r="C34" s="15" t="s">
        <v>13</v>
      </c>
      <c r="D34" s="89">
        <f>ROUND(D32/24/1.0026,0)</f>
        <v>1463361</v>
      </c>
      <c r="E34" s="90"/>
      <c r="F34" s="9"/>
      <c r="G34" s="9"/>
      <c r="H34" s="9"/>
      <c r="I34" s="9"/>
      <c r="J34" s="9"/>
      <c r="K34" s="9"/>
    </row>
    <row r="35" spans="3:13" ht="15" thickTop="1" thickBot="1">
      <c r="C35" s="15" t="s">
        <v>14</v>
      </c>
      <c r="D35" s="89">
        <f>ROUND(D33/24/1.0026,0)</f>
        <v>0</v>
      </c>
      <c r="E35" s="90"/>
      <c r="F35" s="83"/>
      <c r="G35" s="83"/>
      <c r="H35" s="9"/>
      <c r="I35" s="9"/>
      <c r="J35" s="9"/>
      <c r="K35" s="9"/>
    </row>
    <row r="36" spans="3:13" ht="15" thickTop="1" thickBot="1">
      <c r="C36" s="15" t="s">
        <v>15</v>
      </c>
      <c r="D36" s="63">
        <f>D35/D34</f>
        <v>0</v>
      </c>
      <c r="E36" s="64"/>
      <c r="F36" s="9"/>
      <c r="G36" s="9"/>
      <c r="H36" s="9"/>
      <c r="I36" s="9"/>
      <c r="J36" s="9"/>
      <c r="K36" s="9"/>
    </row>
    <row r="37" spans="3:13" ht="15" thickTop="1" thickBot="1">
      <c r="F37" s="9"/>
      <c r="G37" s="9"/>
      <c r="H37" s="9"/>
      <c r="I37" s="9"/>
      <c r="J37" s="9"/>
      <c r="K37" s="9"/>
      <c r="M37" s="12"/>
    </row>
    <row r="38" spans="3:13" ht="41.25" thickTop="1" thickBot="1">
      <c r="C38" s="15" t="s">
        <v>16</v>
      </c>
      <c r="D38" s="42" t="s">
        <v>17</v>
      </c>
      <c r="E38" s="42" t="s">
        <v>130</v>
      </c>
      <c r="F38" s="9"/>
      <c r="G38" s="9"/>
      <c r="H38" s="9"/>
      <c r="I38" s="9"/>
      <c r="J38" s="9"/>
      <c r="K38" s="9"/>
    </row>
    <row r="39" spans="3:13" ht="15" thickTop="1" thickBot="1">
      <c r="C39" s="15" t="s">
        <v>19</v>
      </c>
      <c r="D39" s="51">
        <f>D15</f>
        <v>24.889399999999998</v>
      </c>
      <c r="E39" s="51">
        <f>D39/100/24*365/30/1.0026</f>
        <v>0.12584822517011326</v>
      </c>
      <c r="F39" s="9"/>
      <c r="G39" s="9"/>
      <c r="H39" s="9"/>
      <c r="I39" s="9"/>
      <c r="J39" s="9"/>
      <c r="K39" s="9"/>
    </row>
    <row r="40" spans="3:13" ht="15" thickTop="1" thickBot="1">
      <c r="C40" s="15" t="s">
        <v>139</v>
      </c>
      <c r="D40" s="16">
        <v>0</v>
      </c>
      <c r="E40" s="54"/>
      <c r="F40" s="9"/>
      <c r="G40" s="9"/>
      <c r="H40" s="9"/>
      <c r="I40" s="9"/>
      <c r="J40" s="9"/>
      <c r="K40" s="9"/>
    </row>
    <row r="41" spans="3:13" ht="15" thickTop="1" thickBot="1">
      <c r="F41" s="9"/>
      <c r="G41" s="9"/>
      <c r="H41" s="9"/>
      <c r="I41" s="9"/>
      <c r="J41" s="9"/>
      <c r="K41" s="9"/>
    </row>
    <row r="42" spans="3:13" ht="15.4" thickTop="1" thickBot="1">
      <c r="C42" s="13" t="s">
        <v>24</v>
      </c>
      <c r="D42" s="92" t="s">
        <v>21</v>
      </c>
      <c r="E42" s="92"/>
      <c r="F42" s="9"/>
      <c r="G42" s="9"/>
      <c r="H42" s="9"/>
      <c r="I42" s="9"/>
      <c r="J42" s="9"/>
      <c r="K42" s="9"/>
    </row>
    <row r="43" spans="3:13" ht="15" thickTop="1" thickBot="1">
      <c r="C43" s="14" t="s">
        <v>34</v>
      </c>
      <c r="D43" s="87" t="s">
        <v>153</v>
      </c>
      <c r="E43" s="87"/>
      <c r="F43" s="9"/>
      <c r="G43" s="9"/>
      <c r="H43" s="9"/>
      <c r="I43" s="9"/>
      <c r="J43" s="9"/>
      <c r="K43" s="9"/>
    </row>
    <row r="44" spans="3:13" ht="15" thickTop="1" thickBot="1">
      <c r="C44" s="15" t="s">
        <v>11</v>
      </c>
      <c r="D44" s="96">
        <v>50371000</v>
      </c>
      <c r="E44" s="77"/>
      <c r="F44" s="11"/>
      <c r="G44" s="9"/>
      <c r="H44" s="9"/>
      <c r="I44" s="9"/>
      <c r="J44" s="9"/>
      <c r="K44" s="9"/>
    </row>
    <row r="45" spans="3:13" ht="15" thickTop="1" thickBot="1">
      <c r="C45" s="15" t="s">
        <v>12</v>
      </c>
      <c r="D45" s="76">
        <v>21551632</v>
      </c>
      <c r="E45" s="77"/>
      <c r="F45" s="9"/>
      <c r="G45" s="9"/>
      <c r="H45" s="9"/>
      <c r="I45" s="9"/>
      <c r="J45" s="9"/>
      <c r="K45" s="9"/>
    </row>
    <row r="46" spans="3:13" ht="15" thickTop="1" thickBot="1">
      <c r="C46" s="15" t="s">
        <v>13</v>
      </c>
      <c r="D46" s="76">
        <f>ROUND(D44/24/1.0026,0)</f>
        <v>2093349</v>
      </c>
      <c r="E46" s="77"/>
      <c r="F46" s="9"/>
      <c r="G46" s="9"/>
      <c r="H46" s="9"/>
      <c r="I46" s="9"/>
      <c r="J46" s="9"/>
      <c r="K46" s="9"/>
    </row>
    <row r="47" spans="3:13" ht="15" thickTop="1" thickBot="1">
      <c r="C47" s="15" t="s">
        <v>14</v>
      </c>
      <c r="D47" s="76">
        <f>ROUND(D45/24/1.0026,0)</f>
        <v>895656</v>
      </c>
      <c r="E47" s="77"/>
      <c r="F47" s="9"/>
      <c r="G47" s="9"/>
      <c r="H47" s="9"/>
      <c r="I47" s="9"/>
      <c r="J47" s="9"/>
      <c r="K47" s="9"/>
    </row>
    <row r="48" spans="3:13" ht="15" thickTop="1" thickBot="1">
      <c r="C48" s="15" t="s">
        <v>15</v>
      </c>
      <c r="D48" s="63">
        <f>D47/D46</f>
        <v>0.42785794437525704</v>
      </c>
      <c r="E48" s="64"/>
      <c r="F48" s="9"/>
      <c r="G48" s="9"/>
      <c r="H48" s="9"/>
      <c r="I48" s="9"/>
      <c r="J48" s="9"/>
      <c r="K48" s="9"/>
    </row>
    <row r="49" spans="3:11" ht="15.75" customHeight="1" thickTop="1" thickBot="1">
      <c r="F49" s="9"/>
      <c r="G49" s="9"/>
      <c r="H49" s="9"/>
      <c r="I49" s="9"/>
      <c r="J49" s="9"/>
      <c r="K49" s="9"/>
    </row>
    <row r="50" spans="3:11" ht="41.25" thickTop="1" thickBot="1">
      <c r="C50" s="15" t="s">
        <v>16</v>
      </c>
      <c r="D50" s="42" t="s">
        <v>17</v>
      </c>
      <c r="E50" s="42" t="s">
        <v>130</v>
      </c>
      <c r="F50" s="9"/>
      <c r="G50" s="9"/>
      <c r="H50" s="9"/>
      <c r="I50" s="9"/>
      <c r="J50" s="9"/>
      <c r="K50" s="9"/>
    </row>
    <row r="51" spans="3:11" ht="15" thickTop="1" thickBot="1">
      <c r="C51" s="15" t="s">
        <v>19</v>
      </c>
      <c r="D51" s="17">
        <f>D27</f>
        <v>58.425400000000003</v>
      </c>
      <c r="E51" s="51">
        <f>D51/100/24*365/30/1.0026</f>
        <v>0.29541623722765259</v>
      </c>
      <c r="F51" s="9"/>
      <c r="G51" s="9"/>
      <c r="H51" s="9"/>
      <c r="I51" s="9"/>
      <c r="J51" s="9"/>
      <c r="K51" s="9"/>
    </row>
    <row r="52" spans="3:11" ht="15" thickTop="1" thickBot="1">
      <c r="C52" s="15" t="s">
        <v>139</v>
      </c>
      <c r="D52" s="16">
        <v>0</v>
      </c>
      <c r="E52" s="23">
        <v>0</v>
      </c>
      <c r="F52" s="9"/>
      <c r="G52" s="9"/>
      <c r="H52" s="9"/>
      <c r="I52" s="9"/>
      <c r="J52" s="9"/>
      <c r="K52" s="9"/>
    </row>
    <row r="53" spans="3:11" ht="14.65" thickTop="1">
      <c r="D53" s="91"/>
      <c r="E53" s="91"/>
      <c r="F53" s="9"/>
      <c r="G53" s="9"/>
      <c r="H53" s="9"/>
      <c r="I53" s="9"/>
      <c r="J53" s="9"/>
      <c r="K53" s="9"/>
    </row>
    <row r="54" spans="3:11">
      <c r="D54" s="91"/>
      <c r="E54" s="91"/>
      <c r="F54" s="9"/>
      <c r="G54" s="9"/>
      <c r="H54" s="9"/>
      <c r="I54" s="9"/>
      <c r="J54" s="9"/>
      <c r="K54" s="9"/>
    </row>
    <row r="55" spans="3:11">
      <c r="D55" s="91"/>
      <c r="E55" s="91"/>
      <c r="F55" s="11"/>
      <c r="G55" s="9"/>
      <c r="H55" s="9"/>
      <c r="I55" s="9"/>
      <c r="J55" s="9"/>
      <c r="K55" s="9"/>
    </row>
    <row r="56" spans="3:11">
      <c r="D56" s="91"/>
      <c r="E56" s="91"/>
      <c r="F56" s="9"/>
      <c r="G56" s="9"/>
      <c r="H56" s="9"/>
      <c r="I56" s="9"/>
      <c r="J56" s="9"/>
      <c r="K56" s="9"/>
    </row>
    <row r="57" spans="3:11">
      <c r="D57" s="91"/>
      <c r="E57" s="91"/>
      <c r="F57" s="9"/>
      <c r="G57" s="9"/>
      <c r="H57" s="9"/>
      <c r="I57" s="9"/>
      <c r="J57" s="9"/>
      <c r="K57" s="9"/>
    </row>
    <row r="58" spans="3:11">
      <c r="D58" s="91"/>
      <c r="E58" s="91"/>
      <c r="F58" s="9"/>
      <c r="G58" s="9"/>
      <c r="H58" s="9"/>
      <c r="I58" s="9"/>
      <c r="J58" s="9"/>
      <c r="K58" s="9"/>
    </row>
    <row r="59" spans="3:11">
      <c r="D59" s="91"/>
      <c r="E59" s="91"/>
      <c r="F59" s="9"/>
      <c r="G59" s="9"/>
      <c r="H59" s="9"/>
      <c r="I59" s="9"/>
      <c r="J59" s="9"/>
      <c r="K59" s="9"/>
    </row>
    <row r="60" spans="3:11">
      <c r="D60"/>
      <c r="F60" s="9"/>
      <c r="G60" s="9"/>
      <c r="H60" s="9"/>
      <c r="I60" s="9"/>
      <c r="J60" s="9"/>
      <c r="K60" s="9"/>
    </row>
    <row r="61" spans="3:11">
      <c r="D61"/>
      <c r="F61" s="9"/>
      <c r="G61" s="9"/>
      <c r="H61" s="9"/>
      <c r="I61" s="9"/>
      <c r="J61" s="9"/>
      <c r="K61" s="9"/>
    </row>
    <row r="62" spans="3:11">
      <c r="D62"/>
      <c r="F62" s="9"/>
      <c r="G62" s="9"/>
      <c r="H62" s="9"/>
      <c r="I62" s="9"/>
      <c r="J62" s="9"/>
      <c r="K62" s="9"/>
    </row>
    <row r="63" spans="3:11">
      <c r="D63"/>
      <c r="F63" s="9"/>
      <c r="G63" s="9"/>
      <c r="H63" s="9"/>
      <c r="I63" s="9"/>
      <c r="J63" s="9"/>
      <c r="K63" s="9"/>
    </row>
    <row r="64" spans="3:11" ht="20.25" customHeight="1">
      <c r="D64"/>
      <c r="F64" s="9"/>
      <c r="G64" s="9"/>
      <c r="H64" s="9"/>
      <c r="I64" s="9"/>
      <c r="J64" s="9"/>
      <c r="K64" s="9"/>
    </row>
    <row r="65" spans="4:6">
      <c r="D65" s="91"/>
      <c r="E65" s="91"/>
    </row>
    <row r="66" spans="4:6">
      <c r="D66" s="91"/>
      <c r="E66" s="91"/>
    </row>
    <row r="67" spans="4:6">
      <c r="D67" s="91"/>
      <c r="E67" s="91"/>
      <c r="F67" s="11"/>
    </row>
    <row r="68" spans="4:6">
      <c r="D68" s="91"/>
      <c r="E68" s="91"/>
    </row>
    <row r="69" spans="4:6">
      <c r="D69" s="91"/>
      <c r="E69" s="91"/>
    </row>
    <row r="70" spans="4:6">
      <c r="D70" s="91"/>
      <c r="E70" s="91"/>
    </row>
    <row r="71" spans="4:6">
      <c r="D71" s="91"/>
      <c r="E71" s="91"/>
    </row>
    <row r="72" spans="4:6" ht="20.25" customHeight="1">
      <c r="D72"/>
    </row>
    <row r="73" spans="4:6">
      <c r="D73"/>
    </row>
    <row r="74" spans="4:6">
      <c r="D74"/>
    </row>
    <row r="75" spans="4:6">
      <c r="D75"/>
    </row>
    <row r="77" spans="4:6" ht="20.25" customHeight="1"/>
    <row r="78" spans="4:6" ht="20.25" customHeight="1"/>
    <row r="79" spans="4:6" ht="20.25" customHeight="1"/>
    <row r="80" spans="4:6" ht="20.25" customHeight="1"/>
    <row r="81" ht="36" customHeight="1"/>
    <row r="82" ht="20.25" customHeight="1"/>
    <row r="83" ht="20.25" customHeight="1"/>
    <row r="84" ht="20.25" customHeight="1"/>
    <row r="85" ht="20.25" customHeight="1"/>
    <row r="86" ht="36" customHeight="1"/>
    <row r="87" ht="20.25" customHeight="1"/>
    <row r="88" ht="20.25" customHeight="1"/>
    <row r="89" ht="20.25" customHeight="1"/>
    <row r="90" ht="20.25" customHeight="1"/>
    <row r="91" ht="36" customHeight="1"/>
    <row r="92" ht="20.25" customHeight="1"/>
    <row r="93" ht="20.25" customHeight="1"/>
    <row r="94" ht="20.25" customHeight="1"/>
    <row r="95" ht="20.25" customHeight="1"/>
    <row r="96" ht="36" customHeight="1"/>
    <row r="97" ht="20.25" customHeight="1"/>
    <row r="98" ht="20.25" customHeight="1"/>
    <row r="99" ht="20.25" customHeight="1"/>
    <row r="100" ht="20.25" customHeight="1"/>
    <row r="101" ht="36" customHeight="1"/>
    <row r="102" ht="20.25" customHeight="1"/>
    <row r="103" ht="20.25" customHeight="1"/>
    <row r="104" ht="20.25" customHeight="1"/>
    <row r="105" ht="20.25" customHeight="1"/>
    <row r="106" ht="36" customHeight="1"/>
    <row r="107" ht="20.25" customHeight="1"/>
    <row r="108" ht="20.25" customHeight="1"/>
    <row r="109" ht="20.25" customHeight="1"/>
    <row r="110" ht="20.25" customHeight="1"/>
    <row r="111" ht="36" customHeight="1"/>
    <row r="112" ht="20.25" customHeight="1"/>
    <row r="113" ht="20.25" customHeight="1"/>
    <row r="114" ht="20.25" customHeight="1"/>
    <row r="115" ht="20.25" customHeight="1"/>
    <row r="116" ht="36" customHeight="1"/>
    <row r="117" ht="20.25" customHeight="1"/>
    <row r="118" ht="20.25" customHeight="1"/>
    <row r="119" ht="20.25" customHeight="1"/>
    <row r="120" ht="20.25" customHeight="1"/>
    <row r="121" ht="36" customHeight="1"/>
    <row r="122" ht="20.25" customHeight="1"/>
    <row r="123" ht="20.25" customHeight="1"/>
    <row r="124" ht="20.25" customHeight="1"/>
    <row r="125" ht="20.25" customHeight="1"/>
    <row r="126" ht="36" customHeight="1"/>
    <row r="127" ht="20.25" customHeight="1"/>
    <row r="128" ht="20.25" customHeight="1"/>
    <row r="129" ht="20.25" customHeight="1"/>
    <row r="130" ht="20.25" customHeight="1"/>
    <row r="131" ht="36" customHeight="1"/>
    <row r="132" ht="20.25" customHeight="1"/>
    <row r="133" ht="20.25" customHeight="1"/>
    <row r="134" ht="20.25" customHeight="1"/>
    <row r="135" ht="20.25" customHeight="1"/>
    <row r="136" ht="36" customHeight="1"/>
    <row r="137" ht="20.25" customHeight="1"/>
    <row r="138" ht="20.25" customHeight="1"/>
    <row r="139" ht="20.25" customHeight="1"/>
    <row r="140" ht="20.25" customHeight="1"/>
    <row r="141" ht="36" customHeight="1"/>
    <row r="142" ht="20.25" customHeight="1"/>
    <row r="143" ht="20.25" customHeight="1"/>
    <row r="144" ht="20.25" customHeight="1"/>
    <row r="145" ht="20.25" customHeight="1"/>
    <row r="146" ht="36" customHeight="1"/>
    <row r="147" ht="20.25" customHeight="1"/>
    <row r="148" ht="20.25" customHeight="1"/>
    <row r="149" ht="20.25" customHeight="1"/>
    <row r="150" ht="20.25" customHeight="1"/>
    <row r="151" ht="36" customHeight="1"/>
    <row r="152" ht="20.25" customHeight="1"/>
    <row r="153" ht="20.25" customHeight="1"/>
    <row r="154" ht="20.25" customHeight="1"/>
    <row r="155" ht="20.25" customHeight="1"/>
    <row r="156" ht="36" customHeight="1"/>
    <row r="157" ht="20.25" customHeight="1"/>
    <row r="158" ht="20.25" customHeight="1"/>
    <row r="159" ht="20.25" customHeight="1"/>
    <row r="160" ht="20.25" customHeight="1"/>
    <row r="161" ht="36" customHeight="1"/>
    <row r="162" ht="20.25" customHeight="1"/>
    <row r="163" ht="20.25" customHeight="1"/>
    <row r="164" ht="20.25" customHeight="1"/>
    <row r="165" ht="20.25" customHeight="1"/>
    <row r="166" ht="36" customHeight="1"/>
    <row r="167" ht="20.25" customHeight="1"/>
    <row r="168" ht="20.25" customHeight="1"/>
    <row r="169" ht="20.25" customHeight="1"/>
    <row r="171" ht="36" customHeight="1"/>
    <row r="172" ht="20.25" customHeight="1"/>
    <row r="173" ht="20.25" customHeight="1"/>
    <row r="174" ht="20.25" customHeight="1"/>
    <row r="175" ht="20.25" customHeight="1"/>
    <row r="176" ht="36" customHeight="1"/>
    <row r="177" ht="20.25" customHeight="1"/>
    <row r="178" ht="20.25" customHeight="1"/>
    <row r="179" ht="20.25" customHeight="1"/>
  </sheetData>
  <mergeCells count="47">
    <mergeCell ref="D68:E68"/>
    <mergeCell ref="D69:E69"/>
    <mergeCell ref="D70:E70"/>
    <mergeCell ref="D71:E71"/>
    <mergeCell ref="D57:E57"/>
    <mergeCell ref="D58:E58"/>
    <mergeCell ref="D59:E59"/>
    <mergeCell ref="D65:E65"/>
    <mergeCell ref="D66:E66"/>
    <mergeCell ref="D67:E67"/>
    <mergeCell ref="D56:E56"/>
    <mergeCell ref="D36:E36"/>
    <mergeCell ref="D42:E42"/>
    <mergeCell ref="D43:E43"/>
    <mergeCell ref="D44:E44"/>
    <mergeCell ref="D45:E45"/>
    <mergeCell ref="D46:E46"/>
    <mergeCell ref="D47:E47"/>
    <mergeCell ref="D48:E48"/>
    <mergeCell ref="D53:E53"/>
    <mergeCell ref="D54:E54"/>
    <mergeCell ref="D55:E55"/>
    <mergeCell ref="D35:E35"/>
    <mergeCell ref="F35:G35"/>
    <mergeCell ref="D20:E20"/>
    <mergeCell ref="D21:E21"/>
    <mergeCell ref="D22:E22"/>
    <mergeCell ref="D23:E23"/>
    <mergeCell ref="D24:E24"/>
    <mergeCell ref="D30:E30"/>
    <mergeCell ref="D31:E31"/>
    <mergeCell ref="G31:H31"/>
    <mergeCell ref="D32:E32"/>
    <mergeCell ref="D33:E33"/>
    <mergeCell ref="D34:E34"/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W55"/>
  <sheetViews>
    <sheetView showGridLines="0" zoomScale="70" zoomScaleNormal="70" zoomScaleSheetLayoutView="86" workbookViewId="0">
      <selection activeCell="H31" sqref="H31"/>
    </sheetView>
  </sheetViews>
  <sheetFormatPr baseColWidth="10" defaultColWidth="11.3984375" defaultRowHeight="13.5"/>
  <cols>
    <col min="1" max="2" width="7.3984375" style="9" customWidth="1"/>
    <col min="3" max="3" width="82" style="9" bestFit="1" customWidth="1"/>
    <col min="4" max="5" width="30.73046875" style="9" customWidth="1"/>
    <col min="6" max="6" width="18.3984375" style="9" bestFit="1" customWidth="1"/>
    <col min="7" max="9" width="19.73046875" style="9" bestFit="1" customWidth="1"/>
    <col min="10" max="13" width="19.73046875" style="9" customWidth="1"/>
    <col min="14" max="15" width="7.265625" style="9" customWidth="1"/>
    <col min="16" max="16" width="14.265625" style="9" bestFit="1" customWidth="1"/>
    <col min="17" max="18" width="7.265625" style="9" customWidth="1"/>
    <col min="19" max="23" width="18.3984375" style="9" bestFit="1" customWidth="1"/>
    <col min="24" max="16384" width="11.3984375" style="9"/>
  </cols>
  <sheetData>
    <row r="1" spans="1:23" ht="33.75" customHeight="1">
      <c r="C1" s="72" t="s">
        <v>1</v>
      </c>
      <c r="D1" s="72"/>
      <c r="E1" s="72"/>
      <c r="F1" s="72"/>
      <c r="G1" s="72"/>
      <c r="H1" s="72"/>
      <c r="I1" s="72"/>
      <c r="J1" s="72"/>
      <c r="K1" s="72"/>
      <c r="L1" s="72"/>
      <c r="M1" s="72"/>
      <c r="N1" s="25"/>
      <c r="O1" s="25"/>
      <c r="P1" s="25"/>
      <c r="Q1" s="25"/>
      <c r="R1" s="25"/>
      <c r="S1" s="25"/>
    </row>
    <row r="2" spans="1:23" ht="19.5" customHeight="1"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23" ht="15" customHeight="1">
      <c r="A3" s="26"/>
      <c r="C3" s="71" t="s">
        <v>2</v>
      </c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23" ht="15" customHeight="1">
      <c r="A4" s="26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</row>
    <row r="6" spans="1:23">
      <c r="C6" s="10"/>
    </row>
    <row r="7" spans="1:23" ht="15" customHeight="1" thickBot="1">
      <c r="A7" s="26"/>
      <c r="C7" s="10"/>
    </row>
    <row r="8" spans="1:23" s="10" customFormat="1" ht="15.4" thickTop="1" thickBot="1">
      <c r="A8" s="9"/>
      <c r="B8" s="9"/>
      <c r="C8" s="13" t="s">
        <v>3</v>
      </c>
      <c r="D8" s="69" t="s">
        <v>4</v>
      </c>
      <c r="E8" s="70"/>
      <c r="F8" s="70"/>
      <c r="G8" s="70"/>
      <c r="H8" s="70"/>
      <c r="I8" s="70"/>
      <c r="J8" s="70"/>
      <c r="K8" s="70"/>
      <c r="L8" s="70"/>
      <c r="M8" s="73"/>
      <c r="N8" s="9"/>
      <c r="O8" s="9"/>
      <c r="P8" s="9"/>
      <c r="Q8" s="9"/>
      <c r="R8" s="9"/>
      <c r="S8" s="36"/>
      <c r="T8" s="36"/>
      <c r="U8" s="36"/>
      <c r="V8" s="36"/>
      <c r="W8" s="36"/>
    </row>
    <row r="9" spans="1:23" ht="16.5" customHeight="1" thickTop="1" thickBot="1">
      <c r="C9" s="28" t="s">
        <v>5</v>
      </c>
      <c r="D9" s="67" t="s">
        <v>6</v>
      </c>
      <c r="E9" s="68"/>
      <c r="F9" s="67" t="s">
        <v>7</v>
      </c>
      <c r="G9" s="68"/>
      <c r="H9" s="67" t="s">
        <v>8</v>
      </c>
      <c r="I9" s="68"/>
      <c r="J9" s="67" t="s">
        <v>9</v>
      </c>
      <c r="K9" s="68"/>
      <c r="L9" s="67" t="s">
        <v>10</v>
      </c>
      <c r="M9" s="68"/>
      <c r="S9" s="35"/>
      <c r="T9" s="35"/>
      <c r="U9" s="35"/>
      <c r="V9" s="35"/>
      <c r="W9" s="35"/>
    </row>
    <row r="10" spans="1:23" ht="14.25" thickTop="1" thickBot="1">
      <c r="C10" s="15" t="s">
        <v>11</v>
      </c>
      <c r="D10" s="65">
        <v>0</v>
      </c>
      <c r="E10" s="66"/>
      <c r="F10" s="65">
        <v>0</v>
      </c>
      <c r="G10" s="66"/>
      <c r="H10" s="65">
        <v>0</v>
      </c>
      <c r="I10" s="66"/>
      <c r="J10" s="65">
        <v>0</v>
      </c>
      <c r="K10" s="66"/>
      <c r="L10" s="65">
        <v>0</v>
      </c>
      <c r="M10" s="66"/>
      <c r="P10" s="33"/>
      <c r="S10" s="35"/>
      <c r="T10" s="35"/>
      <c r="U10" s="35"/>
      <c r="V10" s="35"/>
      <c r="W10" s="35"/>
    </row>
    <row r="11" spans="1:23" ht="14.25" thickTop="1" thickBot="1">
      <c r="C11" s="15" t="s">
        <v>12</v>
      </c>
      <c r="D11" s="65">
        <v>0</v>
      </c>
      <c r="E11" s="66"/>
      <c r="F11" s="65">
        <v>0</v>
      </c>
      <c r="G11" s="66"/>
      <c r="H11" s="65">
        <v>0</v>
      </c>
      <c r="I11" s="66"/>
      <c r="J11" s="65">
        <v>0</v>
      </c>
      <c r="K11" s="66"/>
      <c r="L11" s="65">
        <v>0</v>
      </c>
      <c r="M11" s="66"/>
    </row>
    <row r="12" spans="1:23" s="10" customFormat="1" ht="14.25" thickTop="1" thickBot="1">
      <c r="A12" s="9"/>
      <c r="B12" s="9"/>
      <c r="C12" s="15" t="s">
        <v>13</v>
      </c>
      <c r="D12" s="65">
        <f>INT(D10/24/1.0026)</f>
        <v>0</v>
      </c>
      <c r="E12" s="66"/>
      <c r="F12" s="65">
        <f t="shared" ref="F12" si="0">INT(F10/24/1.0026)</f>
        <v>0</v>
      </c>
      <c r="G12" s="66"/>
      <c r="H12" s="65">
        <f t="shared" ref="H12" si="1">INT(H10/24/1.0026)</f>
        <v>0</v>
      </c>
      <c r="I12" s="66"/>
      <c r="J12" s="65">
        <f t="shared" ref="J12" si="2">INT(J10/24/1.0026)</f>
        <v>0</v>
      </c>
      <c r="K12" s="66"/>
      <c r="L12" s="65">
        <f t="shared" ref="L12" si="3">INT(L10/24/1.0026)</f>
        <v>0</v>
      </c>
      <c r="M12" s="66"/>
      <c r="O12" s="9"/>
      <c r="P12" s="9"/>
      <c r="Q12" s="9"/>
      <c r="R12" s="9"/>
      <c r="S12" s="9"/>
    </row>
    <row r="13" spans="1:23" ht="14.25" thickTop="1" thickBot="1">
      <c r="C13" s="15" t="s">
        <v>14</v>
      </c>
      <c r="D13" s="65">
        <v>0</v>
      </c>
      <c r="E13" s="66"/>
      <c r="F13" s="65">
        <v>0</v>
      </c>
      <c r="G13" s="66"/>
      <c r="H13" s="65">
        <v>0</v>
      </c>
      <c r="I13" s="66"/>
      <c r="J13" s="65">
        <v>0</v>
      </c>
      <c r="K13" s="66"/>
      <c r="L13" s="65">
        <v>0</v>
      </c>
      <c r="M13" s="66"/>
    </row>
    <row r="14" spans="1:23" ht="14.25" thickTop="1" thickBot="1">
      <c r="C14" s="15" t="s">
        <v>15</v>
      </c>
      <c r="D14" s="63" t="e">
        <f>D11/D10</f>
        <v>#DIV/0!</v>
      </c>
      <c r="E14" s="64"/>
      <c r="F14" s="63" t="e">
        <f t="shared" ref="F14" si="4">F11/F10</f>
        <v>#DIV/0!</v>
      </c>
      <c r="G14" s="64"/>
      <c r="H14" s="63" t="e">
        <f t="shared" ref="H14" si="5">H11/H10</f>
        <v>#DIV/0!</v>
      </c>
      <c r="I14" s="64"/>
      <c r="J14" s="63" t="e">
        <f t="shared" ref="J14" si="6">J11/J10</f>
        <v>#DIV/0!</v>
      </c>
      <c r="K14" s="64"/>
      <c r="L14" s="63" t="e">
        <f t="shared" ref="L14" si="7">L11/L10</f>
        <v>#DIV/0!</v>
      </c>
      <c r="M14" s="64"/>
      <c r="S14" s="36"/>
      <c r="T14" s="36"/>
      <c r="U14" s="36"/>
      <c r="V14" s="36"/>
      <c r="W14" s="36"/>
    </row>
    <row r="15" spans="1:23" ht="20.25" customHeight="1" thickTop="1" thickBot="1">
      <c r="S15" s="35"/>
      <c r="T15" s="35"/>
      <c r="U15" s="35"/>
      <c r="V15" s="35"/>
      <c r="W15" s="35"/>
    </row>
    <row r="16" spans="1:23" ht="68.25" thickTop="1" thickBot="1">
      <c r="C16" s="15" t="s">
        <v>16</v>
      </c>
      <c r="D16" s="42" t="s">
        <v>17</v>
      </c>
      <c r="E16" s="42" t="s">
        <v>18</v>
      </c>
      <c r="S16" s="35"/>
      <c r="T16" s="35"/>
      <c r="U16" s="35"/>
      <c r="V16" s="35"/>
      <c r="W16" s="35"/>
    </row>
    <row r="17" spans="1:23" ht="14.25" thickTop="1" thickBot="1">
      <c r="C17" s="27" t="s">
        <v>19</v>
      </c>
      <c r="D17" s="16">
        <v>0</v>
      </c>
      <c r="E17" s="16">
        <v>0</v>
      </c>
    </row>
    <row r="18" spans="1:23" ht="14.25" thickTop="1" thickBot="1">
      <c r="C18" s="15" t="s">
        <v>20</v>
      </c>
      <c r="D18" s="17">
        <v>0</v>
      </c>
      <c r="E18" s="17">
        <v>0</v>
      </c>
    </row>
    <row r="19" spans="1:23" ht="14.25" thickTop="1" thickBot="1"/>
    <row r="20" spans="1:23" ht="15.4" thickTop="1" thickBot="1">
      <c r="C20" s="13" t="s">
        <v>3</v>
      </c>
      <c r="D20" s="69" t="s">
        <v>21</v>
      </c>
      <c r="E20" s="70"/>
      <c r="F20" s="70"/>
      <c r="G20" s="70"/>
      <c r="H20" s="70"/>
      <c r="I20" s="70"/>
      <c r="J20" s="70"/>
      <c r="K20" s="70"/>
      <c r="L20" s="70"/>
      <c r="M20" s="73"/>
      <c r="P20" s="34"/>
    </row>
    <row r="21" spans="1:23" ht="16.5" customHeight="1" thickTop="1" thickBot="1">
      <c r="C21" s="28" t="s">
        <v>5</v>
      </c>
      <c r="D21" s="67" t="s">
        <v>6</v>
      </c>
      <c r="E21" s="68"/>
      <c r="F21" s="67" t="s">
        <v>7</v>
      </c>
      <c r="G21" s="68"/>
      <c r="H21" s="67" t="s">
        <v>8</v>
      </c>
      <c r="I21" s="68"/>
      <c r="J21" s="67" t="s">
        <v>22</v>
      </c>
      <c r="K21" s="68"/>
      <c r="L21" s="67" t="s">
        <v>23</v>
      </c>
      <c r="M21" s="68"/>
    </row>
    <row r="22" spans="1:23" ht="16.5" customHeight="1" thickTop="1" thickBot="1">
      <c r="C22" s="15" t="s">
        <v>11</v>
      </c>
      <c r="D22" s="65">
        <v>0</v>
      </c>
      <c r="E22" s="66"/>
      <c r="F22" s="65">
        <v>0</v>
      </c>
      <c r="G22" s="66"/>
      <c r="H22" s="65">
        <v>0</v>
      </c>
      <c r="I22" s="66"/>
      <c r="J22" s="65">
        <v>0</v>
      </c>
      <c r="K22" s="66"/>
      <c r="L22" s="65">
        <v>0</v>
      </c>
      <c r="M22" s="66"/>
    </row>
    <row r="23" spans="1:23" ht="16.5" customHeight="1" thickTop="1" thickBot="1">
      <c r="C23" s="15" t="s">
        <v>12</v>
      </c>
      <c r="D23" s="65">
        <v>0</v>
      </c>
      <c r="E23" s="66"/>
      <c r="F23" s="65">
        <v>0</v>
      </c>
      <c r="G23" s="66"/>
      <c r="H23" s="65">
        <v>0</v>
      </c>
      <c r="I23" s="66"/>
      <c r="J23" s="65">
        <v>0</v>
      </c>
      <c r="K23" s="66"/>
      <c r="L23" s="65">
        <v>0</v>
      </c>
      <c r="M23" s="66"/>
    </row>
    <row r="24" spans="1:23" ht="16.5" customHeight="1" thickTop="1" thickBot="1">
      <c r="C24" s="15" t="s">
        <v>13</v>
      </c>
      <c r="D24" s="65">
        <f>INT(D22/24/1.0026)</f>
        <v>0</v>
      </c>
      <c r="E24" s="66"/>
      <c r="F24" s="65">
        <f t="shared" ref="F24" si="8">INT(F22/24/1.0026)</f>
        <v>0</v>
      </c>
      <c r="G24" s="66"/>
      <c r="H24" s="65">
        <f t="shared" ref="H24" si="9">INT(H22/24/1.0026)</f>
        <v>0</v>
      </c>
      <c r="I24" s="66"/>
      <c r="J24" s="65">
        <f t="shared" ref="J24" si="10">INT(J22/24/1.0026)</f>
        <v>0</v>
      </c>
      <c r="K24" s="66"/>
      <c r="L24" s="65">
        <f t="shared" ref="L24" si="11">INT(L22/24/1.0026)</f>
        <v>0</v>
      </c>
      <c r="M24" s="66"/>
    </row>
    <row r="25" spans="1:23" ht="16.5" customHeight="1" thickTop="1" thickBot="1">
      <c r="C25" s="15" t="s">
        <v>14</v>
      </c>
      <c r="D25" s="65">
        <v>0</v>
      </c>
      <c r="E25" s="66"/>
      <c r="F25" s="65">
        <v>0</v>
      </c>
      <c r="G25" s="66"/>
      <c r="H25" s="65">
        <v>0</v>
      </c>
      <c r="I25" s="66"/>
      <c r="J25" s="65">
        <v>0</v>
      </c>
      <c r="K25" s="66"/>
      <c r="L25" s="65">
        <v>0</v>
      </c>
      <c r="M25" s="66"/>
    </row>
    <row r="26" spans="1:23" ht="16.5" customHeight="1" thickTop="1" thickBot="1">
      <c r="C26" s="15" t="s">
        <v>15</v>
      </c>
      <c r="D26" s="63" t="e">
        <f>D25/D24</f>
        <v>#DIV/0!</v>
      </c>
      <c r="E26" s="64"/>
      <c r="F26" s="63" t="e">
        <f t="shared" ref="F26" si="12">F25/F24</f>
        <v>#DIV/0!</v>
      </c>
      <c r="G26" s="64"/>
      <c r="H26" s="63" t="e">
        <f t="shared" ref="H26" si="13">H25/H24</f>
        <v>#DIV/0!</v>
      </c>
      <c r="I26" s="64"/>
      <c r="J26" s="63" t="e">
        <f t="shared" ref="J26" si="14">J25/J24</f>
        <v>#DIV/0!</v>
      </c>
      <c r="K26" s="64"/>
      <c r="L26" s="63" t="e">
        <f t="shared" ref="L26" si="15">L25/L24</f>
        <v>#DIV/0!</v>
      </c>
      <c r="M26" s="64"/>
    </row>
    <row r="27" spans="1:23" ht="14.25" thickTop="1" thickBot="1"/>
    <row r="28" spans="1:23" ht="68.25" thickTop="1" thickBot="1">
      <c r="C28" s="15" t="s">
        <v>16</v>
      </c>
      <c r="D28" s="42" t="s">
        <v>17</v>
      </c>
      <c r="E28" s="42" t="s">
        <v>18</v>
      </c>
    </row>
    <row r="29" spans="1:23" ht="14.25" thickTop="1" thickBot="1">
      <c r="C29" s="15" t="s">
        <v>19</v>
      </c>
      <c r="D29" s="16">
        <v>0</v>
      </c>
      <c r="E29" s="16">
        <v>0</v>
      </c>
    </row>
    <row r="30" spans="1:23" ht="14.25" thickTop="1" thickBot="1">
      <c r="C30" s="15" t="s">
        <v>20</v>
      </c>
      <c r="D30" s="17">
        <v>0</v>
      </c>
      <c r="E30" s="17">
        <v>0</v>
      </c>
    </row>
    <row r="31" spans="1:23" ht="15" customHeight="1" thickTop="1" thickBot="1">
      <c r="A31" s="26"/>
      <c r="C31" s="10"/>
    </row>
    <row r="32" spans="1:23" s="10" customFormat="1" ht="15.4" thickTop="1" thickBot="1">
      <c r="A32" s="9"/>
      <c r="B32" s="9"/>
      <c r="C32" s="13" t="s">
        <v>24</v>
      </c>
      <c r="D32" s="69" t="s">
        <v>4</v>
      </c>
      <c r="E32" s="70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36"/>
      <c r="T32" s="36"/>
      <c r="U32" s="36"/>
      <c r="V32" s="36"/>
      <c r="W32" s="36"/>
    </row>
    <row r="33" spans="1:23" ht="16.5" customHeight="1" thickTop="1" thickBot="1">
      <c r="C33" s="28" t="s">
        <v>5</v>
      </c>
      <c r="D33" s="67" t="s">
        <v>6</v>
      </c>
      <c r="E33" s="68"/>
      <c r="S33" s="35"/>
      <c r="T33" s="35"/>
      <c r="U33" s="35"/>
      <c r="V33" s="35"/>
      <c r="W33" s="35"/>
    </row>
    <row r="34" spans="1:23" ht="14.25" thickTop="1" thickBot="1">
      <c r="C34" s="15" t="s">
        <v>11</v>
      </c>
      <c r="D34" s="65">
        <v>0</v>
      </c>
      <c r="E34" s="66"/>
      <c r="P34" s="33"/>
      <c r="S34" s="35"/>
      <c r="T34" s="35"/>
      <c r="U34" s="35"/>
      <c r="V34" s="35"/>
      <c r="W34" s="35"/>
    </row>
    <row r="35" spans="1:23" ht="14.25" thickTop="1" thickBot="1">
      <c r="C35" s="15" t="s">
        <v>12</v>
      </c>
      <c r="D35" s="65">
        <v>0</v>
      </c>
      <c r="E35" s="66"/>
    </row>
    <row r="36" spans="1:23" s="10" customFormat="1" ht="14.25" thickTop="1" thickBot="1">
      <c r="A36" s="9"/>
      <c r="B36" s="9"/>
      <c r="C36" s="15" t="s">
        <v>13</v>
      </c>
      <c r="D36" s="65">
        <f>INT(D34/24/1.0026)</f>
        <v>0</v>
      </c>
      <c r="E36" s="66"/>
      <c r="F36" s="9"/>
      <c r="G36" s="9"/>
      <c r="H36" s="9"/>
      <c r="I36" s="9"/>
      <c r="J36" s="9"/>
      <c r="K36" s="9"/>
      <c r="L36" s="9"/>
      <c r="M36" s="9"/>
      <c r="O36" s="9"/>
      <c r="P36" s="9"/>
      <c r="Q36" s="9"/>
      <c r="R36" s="9"/>
      <c r="S36" s="9"/>
    </row>
    <row r="37" spans="1:23" ht="14.25" thickTop="1" thickBot="1">
      <c r="C37" s="15" t="s">
        <v>14</v>
      </c>
      <c r="D37" s="65">
        <v>0</v>
      </c>
      <c r="E37" s="66"/>
    </row>
    <row r="38" spans="1:23" ht="14.25" thickTop="1" thickBot="1">
      <c r="C38" s="15" t="s">
        <v>15</v>
      </c>
      <c r="D38" s="63" t="e">
        <f>D35/D34</f>
        <v>#DIV/0!</v>
      </c>
      <c r="E38" s="64"/>
      <c r="S38" s="36"/>
      <c r="T38" s="36"/>
      <c r="U38" s="36"/>
      <c r="V38" s="36"/>
      <c r="W38" s="36"/>
    </row>
    <row r="39" spans="1:23" ht="20.25" customHeight="1" thickTop="1" thickBot="1">
      <c r="S39" s="35"/>
      <c r="T39" s="35"/>
      <c r="U39" s="35"/>
      <c r="V39" s="35"/>
      <c r="W39" s="35"/>
    </row>
    <row r="40" spans="1:23" ht="68.25" thickTop="1" thickBot="1">
      <c r="C40" s="15" t="s">
        <v>16</v>
      </c>
      <c r="D40" s="42" t="s">
        <v>17</v>
      </c>
      <c r="E40" s="42" t="s">
        <v>18</v>
      </c>
      <c r="S40" s="35"/>
      <c r="T40" s="35"/>
      <c r="U40" s="35"/>
      <c r="V40" s="35"/>
      <c r="W40" s="35"/>
    </row>
    <row r="41" spans="1:23" ht="14.25" thickTop="1" thickBot="1">
      <c r="C41" s="27" t="s">
        <v>19</v>
      </c>
      <c r="D41" s="16">
        <v>0</v>
      </c>
      <c r="E41" s="16">
        <v>0</v>
      </c>
    </row>
    <row r="42" spans="1:23" ht="14.25" thickTop="1" thickBot="1">
      <c r="C42" s="15" t="s">
        <v>20</v>
      </c>
      <c r="D42" s="17">
        <v>0</v>
      </c>
      <c r="E42" s="17">
        <v>0</v>
      </c>
    </row>
    <row r="43" spans="1:23" ht="14.25" thickTop="1" thickBot="1"/>
    <row r="44" spans="1:23" ht="15.4" thickTop="1" thickBot="1">
      <c r="C44" s="13" t="s">
        <v>24</v>
      </c>
      <c r="D44" s="69" t="s">
        <v>21</v>
      </c>
      <c r="E44" s="70"/>
      <c r="P44" s="34"/>
    </row>
    <row r="45" spans="1:23" ht="16.5" customHeight="1" thickTop="1" thickBot="1">
      <c r="C45" s="28" t="s">
        <v>5</v>
      </c>
      <c r="D45" s="67" t="s">
        <v>6</v>
      </c>
      <c r="E45" s="68"/>
    </row>
    <row r="46" spans="1:23" ht="16.5" customHeight="1" thickTop="1" thickBot="1">
      <c r="C46" s="15" t="s">
        <v>11</v>
      </c>
      <c r="D46" s="65">
        <v>0</v>
      </c>
      <c r="E46" s="66"/>
    </row>
    <row r="47" spans="1:23" ht="16.5" customHeight="1" thickTop="1" thickBot="1">
      <c r="C47" s="15" t="s">
        <v>12</v>
      </c>
      <c r="D47" s="65">
        <v>0</v>
      </c>
      <c r="E47" s="66"/>
    </row>
    <row r="48" spans="1:23" ht="16.5" customHeight="1" thickTop="1" thickBot="1">
      <c r="C48" s="15" t="s">
        <v>13</v>
      </c>
      <c r="D48" s="65">
        <f>INT(D46/24/1.0026)</f>
        <v>0</v>
      </c>
      <c r="E48" s="66"/>
    </row>
    <row r="49" spans="3:5" ht="16.5" customHeight="1" thickTop="1" thickBot="1">
      <c r="C49" s="15" t="s">
        <v>14</v>
      </c>
      <c r="D49" s="65">
        <v>0</v>
      </c>
      <c r="E49" s="66"/>
    </row>
    <row r="50" spans="3:5" ht="16.5" customHeight="1" thickTop="1" thickBot="1">
      <c r="C50" s="15" t="s">
        <v>15</v>
      </c>
      <c r="D50" s="63" t="e">
        <f>D49/D48</f>
        <v>#DIV/0!</v>
      </c>
      <c r="E50" s="64"/>
    </row>
    <row r="51" spans="3:5" ht="14.25" thickTop="1" thickBot="1"/>
    <row r="52" spans="3:5" ht="68.25" thickTop="1" thickBot="1">
      <c r="C52" s="15" t="s">
        <v>16</v>
      </c>
      <c r="D52" s="42" t="s">
        <v>17</v>
      </c>
      <c r="E52" s="42" t="s">
        <v>18</v>
      </c>
    </row>
    <row r="53" spans="3:5" ht="14.25" thickTop="1" thickBot="1">
      <c r="C53" s="15" t="s">
        <v>19</v>
      </c>
      <c r="D53" s="16">
        <v>0</v>
      </c>
      <c r="E53" s="16">
        <v>0</v>
      </c>
    </row>
    <row r="54" spans="3:5" ht="14.25" thickTop="1" thickBot="1">
      <c r="C54" s="15" t="s">
        <v>20</v>
      </c>
      <c r="D54" s="17">
        <v>0</v>
      </c>
      <c r="E54" s="17">
        <v>0</v>
      </c>
    </row>
    <row r="55" spans="3:5" ht="13.9" thickTop="1"/>
  </sheetData>
  <mergeCells count="78">
    <mergeCell ref="D23:E23"/>
    <mergeCell ref="D24:E24"/>
    <mergeCell ref="D25:E25"/>
    <mergeCell ref="D26:E26"/>
    <mergeCell ref="D12:E12"/>
    <mergeCell ref="D13:E13"/>
    <mergeCell ref="D14:E14"/>
    <mergeCell ref="D21:E21"/>
    <mergeCell ref="D22:E22"/>
    <mergeCell ref="D11:E11"/>
    <mergeCell ref="D9:E9"/>
    <mergeCell ref="D10:E10"/>
    <mergeCell ref="F9:G9"/>
    <mergeCell ref="H9:I9"/>
    <mergeCell ref="F10:G10"/>
    <mergeCell ref="H10:I10"/>
    <mergeCell ref="F11:G11"/>
    <mergeCell ref="H11:I11"/>
    <mergeCell ref="F21:G21"/>
    <mergeCell ref="H21:I21"/>
    <mergeCell ref="F22:G22"/>
    <mergeCell ref="H22:I22"/>
    <mergeCell ref="F12:G12"/>
    <mergeCell ref="H12:I12"/>
    <mergeCell ref="F13:G13"/>
    <mergeCell ref="H13:I13"/>
    <mergeCell ref="F14:G14"/>
    <mergeCell ref="H14:I14"/>
    <mergeCell ref="F23:G23"/>
    <mergeCell ref="H23:I23"/>
    <mergeCell ref="F24:G24"/>
    <mergeCell ref="H24:I24"/>
    <mergeCell ref="F25:G25"/>
    <mergeCell ref="H25:I25"/>
    <mergeCell ref="J12:K12"/>
    <mergeCell ref="L12:M12"/>
    <mergeCell ref="J13:K13"/>
    <mergeCell ref="L13:M13"/>
    <mergeCell ref="J14:K14"/>
    <mergeCell ref="L14:M14"/>
    <mergeCell ref="J9:K9"/>
    <mergeCell ref="L9:M9"/>
    <mergeCell ref="J10:K10"/>
    <mergeCell ref="L10:M10"/>
    <mergeCell ref="J11:K11"/>
    <mergeCell ref="L11:M11"/>
    <mergeCell ref="L26:M26"/>
    <mergeCell ref="C3:M4"/>
    <mergeCell ref="C1:M2"/>
    <mergeCell ref="D8:M8"/>
    <mergeCell ref="D20:M20"/>
    <mergeCell ref="J23:K23"/>
    <mergeCell ref="L23:M23"/>
    <mergeCell ref="J24:K24"/>
    <mergeCell ref="L24:M24"/>
    <mergeCell ref="J25:K25"/>
    <mergeCell ref="L25:M25"/>
    <mergeCell ref="J21:K21"/>
    <mergeCell ref="L21:M21"/>
    <mergeCell ref="J22:K22"/>
    <mergeCell ref="L22:M22"/>
    <mergeCell ref="F26:G26"/>
    <mergeCell ref="D35:E35"/>
    <mergeCell ref="D34:E34"/>
    <mergeCell ref="D33:E33"/>
    <mergeCell ref="D32:E32"/>
    <mergeCell ref="J26:K26"/>
    <mergeCell ref="H26:I26"/>
    <mergeCell ref="D45:E45"/>
    <mergeCell ref="D44:E44"/>
    <mergeCell ref="D38:E38"/>
    <mergeCell ref="D37:E37"/>
    <mergeCell ref="D36:E36"/>
    <mergeCell ref="D50:E50"/>
    <mergeCell ref="D49:E49"/>
    <mergeCell ref="D48:E48"/>
    <mergeCell ref="D47:E47"/>
    <mergeCell ref="D46:E46"/>
  </mergeCells>
  <pageMargins left="0.70866141732283472" right="0.31496062992125984" top="1.3385826771653544" bottom="0.35433070866141736" header="0.31496062992125984" footer="0.31496062992125984"/>
  <pageSetup paperSize="8" scale="31" pageOrder="overThenDown" orientation="landscape" r:id="rId1"/>
  <headerFooter>
    <oddFooter>&amp;C&amp;"Verdana,Normal"&amp;9Las capacidades se expresan bajo las siguientes condiciones de referencia: [PCS a 0ºC; V(0ºC, 1.01325 bar)]. De acuerdo con el anexo J de la ISO 6976 el factor aplicado para convertir el PCS de 0ºC a 25ºC será 1/1.0026.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BC442-BBF2-47D8-A66A-5EC2796EC1F6}">
  <dimension ref="C1:M179"/>
  <sheetViews>
    <sheetView showGridLines="0" topLeftCell="A28" workbookViewId="0">
      <selection activeCell="E51" sqref="E51:E52"/>
    </sheetView>
  </sheetViews>
  <sheetFormatPr baseColWidth="10" defaultColWidth="11.3984375" defaultRowHeight="14.25"/>
  <cols>
    <col min="1" max="2" width="7.3984375" customWidth="1"/>
    <col min="3" max="3" width="81.73046875" bestFit="1" customWidth="1"/>
    <col min="4" max="4" width="43" style="40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82" t="s">
        <v>154</v>
      </c>
      <c r="D1" s="82"/>
      <c r="E1" s="82"/>
      <c r="F1" s="82"/>
      <c r="G1" s="82"/>
      <c r="H1" s="82"/>
      <c r="I1" s="82"/>
      <c r="J1" s="82"/>
      <c r="K1" s="82"/>
    </row>
    <row r="2" spans="3:13" ht="30" customHeight="1">
      <c r="C2" s="82"/>
      <c r="D2" s="82"/>
      <c r="E2" s="82"/>
      <c r="F2" s="82"/>
      <c r="G2" s="82"/>
      <c r="H2" s="82"/>
      <c r="I2" s="82"/>
      <c r="J2" s="82"/>
      <c r="K2" s="82"/>
    </row>
    <row r="3" spans="3:13" ht="15" customHeight="1">
      <c r="C3" s="71" t="s">
        <v>2</v>
      </c>
      <c r="D3" s="71"/>
      <c r="E3" s="71"/>
      <c r="F3" s="71"/>
      <c r="G3" s="71"/>
      <c r="H3" s="71"/>
      <c r="I3" s="71"/>
      <c r="J3" s="71"/>
      <c r="K3" s="71"/>
    </row>
    <row r="4" spans="3:13" ht="15" customHeight="1">
      <c r="C4" s="71"/>
      <c r="D4" s="71"/>
      <c r="E4" s="71"/>
      <c r="F4" s="71"/>
      <c r="G4" s="71"/>
      <c r="H4" s="71"/>
      <c r="I4" s="71"/>
      <c r="J4" s="71"/>
      <c r="K4" s="71"/>
    </row>
    <row r="5" spans="3:13" ht="14.65" thickBot="1">
      <c r="C5" s="9"/>
      <c r="D5" s="39"/>
      <c r="E5" s="9"/>
      <c r="F5" s="9"/>
      <c r="G5" s="9"/>
      <c r="H5" s="9"/>
      <c r="I5" s="9"/>
      <c r="J5" s="9"/>
      <c r="K5" s="9"/>
    </row>
    <row r="6" spans="3:13" ht="15.4" thickTop="1" thickBot="1">
      <c r="C6" s="13" t="s">
        <v>3</v>
      </c>
      <c r="D6" s="92" t="s">
        <v>4</v>
      </c>
      <c r="E6" s="92"/>
      <c r="F6" s="10"/>
      <c r="G6" s="10"/>
      <c r="H6" s="9"/>
      <c r="I6" s="9"/>
      <c r="J6" s="9"/>
      <c r="K6" s="9"/>
    </row>
    <row r="7" spans="3:13" ht="15" thickTop="1" thickBot="1">
      <c r="C7" s="14" t="s">
        <v>34</v>
      </c>
      <c r="D7" s="87" t="s">
        <v>155</v>
      </c>
      <c r="E7" s="87"/>
      <c r="F7" s="9"/>
      <c r="G7" s="88"/>
      <c r="H7" s="88"/>
      <c r="I7" s="9"/>
      <c r="J7" s="9"/>
      <c r="K7" s="9"/>
    </row>
    <row r="8" spans="3:13" ht="15" thickTop="1" thickBot="1">
      <c r="C8" s="15" t="s">
        <v>11</v>
      </c>
      <c r="D8" s="89">
        <v>28479967</v>
      </c>
      <c r="E8" s="90"/>
      <c r="F8" s="11"/>
      <c r="G8" s="9"/>
      <c r="H8" s="9"/>
      <c r="I8" s="9"/>
      <c r="J8" s="9"/>
      <c r="K8" s="9"/>
    </row>
    <row r="9" spans="3:13" ht="15" thickTop="1" thickBot="1">
      <c r="C9" s="15" t="s">
        <v>12</v>
      </c>
      <c r="D9" s="89"/>
      <c r="E9" s="90"/>
      <c r="F9" s="9"/>
      <c r="G9" s="11"/>
      <c r="H9" s="9"/>
      <c r="I9" s="9"/>
      <c r="J9" s="9"/>
      <c r="K9" s="9"/>
    </row>
    <row r="10" spans="3:13" ht="15" thickTop="1" thickBot="1">
      <c r="C10" s="15" t="s">
        <v>13</v>
      </c>
      <c r="D10" s="89">
        <f>ROUND(D8/24/1.0026,0)</f>
        <v>1183588</v>
      </c>
      <c r="E10" s="90"/>
      <c r="F10" s="9"/>
      <c r="G10" s="9"/>
      <c r="H10" s="9"/>
      <c r="I10" s="9"/>
      <c r="J10" s="9"/>
      <c r="K10" s="9"/>
    </row>
    <row r="11" spans="3:13" ht="15" thickTop="1" thickBot="1">
      <c r="C11" s="15" t="s">
        <v>14</v>
      </c>
      <c r="D11" s="89">
        <f>ROUND(D9/24/1.0026,0)</f>
        <v>0</v>
      </c>
      <c r="E11" s="90"/>
      <c r="F11" s="9"/>
      <c r="G11" s="9"/>
      <c r="H11" s="9"/>
      <c r="I11" s="9"/>
      <c r="J11" s="9"/>
      <c r="K11" s="9"/>
    </row>
    <row r="12" spans="3:13" ht="15" thickTop="1" thickBot="1">
      <c r="C12" s="15" t="s">
        <v>15</v>
      </c>
      <c r="D12" s="63">
        <f>D11/D10</f>
        <v>0</v>
      </c>
      <c r="E12" s="64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16</v>
      </c>
      <c r="D14" s="42" t="s">
        <v>17</v>
      </c>
      <c r="E14" s="42" t="s">
        <v>130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19</v>
      </c>
      <c r="D15" s="51">
        <v>25.719000000000001</v>
      </c>
      <c r="E15" s="51">
        <f>D15/100/24*365/31/1.0026</f>
        <v>0.12584799682116821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139</v>
      </c>
      <c r="D16" s="16">
        <v>0</v>
      </c>
      <c r="E16" s="17">
        <f>D16/24/1.0026</f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5.4" thickTop="1" thickBot="1">
      <c r="C18" s="13" t="s">
        <v>3</v>
      </c>
      <c r="D18" s="92" t="s">
        <v>21</v>
      </c>
      <c r="E18" s="92"/>
      <c r="F18" s="9"/>
      <c r="G18" s="9"/>
      <c r="H18" s="9"/>
      <c r="I18" s="9"/>
      <c r="J18" s="9"/>
      <c r="K18" s="9"/>
    </row>
    <row r="19" spans="3:11" ht="15" thickTop="1" thickBot="1">
      <c r="C19" s="14" t="s">
        <v>34</v>
      </c>
      <c r="D19" s="87" t="s">
        <v>155</v>
      </c>
      <c r="E19" s="87"/>
      <c r="F19" s="9"/>
      <c r="G19" s="9"/>
      <c r="H19" s="9"/>
      <c r="I19" s="9"/>
      <c r="J19" s="9"/>
      <c r="K19" s="9"/>
    </row>
    <row r="20" spans="3:11" ht="15" thickTop="1" thickBot="1">
      <c r="C20" s="15" t="s">
        <v>11</v>
      </c>
      <c r="D20" s="76">
        <v>47936271</v>
      </c>
      <c r="E20" s="77"/>
      <c r="F20" s="11"/>
      <c r="G20" s="9"/>
      <c r="H20" s="9"/>
      <c r="I20" s="9"/>
      <c r="J20" s="9"/>
      <c r="K20" s="9"/>
    </row>
    <row r="21" spans="3:11" ht="15" thickTop="1" thickBot="1">
      <c r="C21" s="15" t="s">
        <v>12</v>
      </c>
      <c r="D21" s="76">
        <v>47936269</v>
      </c>
      <c r="E21" s="77"/>
      <c r="F21" s="11"/>
      <c r="G21" s="9"/>
      <c r="H21" s="9"/>
      <c r="I21" s="9"/>
      <c r="J21" s="9"/>
      <c r="K21" s="9"/>
    </row>
    <row r="22" spans="3:11" ht="15" thickTop="1" thickBot="1">
      <c r="C22" s="15" t="s">
        <v>13</v>
      </c>
      <c r="D22" s="76">
        <f>ROUND(D20/24/1.0026,0)</f>
        <v>1992165</v>
      </c>
      <c r="E22" s="77"/>
      <c r="F22" s="9"/>
      <c r="G22" s="9"/>
      <c r="H22" s="9"/>
      <c r="I22" s="9"/>
      <c r="J22" s="9"/>
      <c r="K22" s="9"/>
    </row>
    <row r="23" spans="3:11" ht="15" thickTop="1" thickBot="1">
      <c r="C23" s="15" t="s">
        <v>14</v>
      </c>
      <c r="D23" s="89">
        <f>ROUND(D21/24/1.0026,0)</f>
        <v>1992165</v>
      </c>
      <c r="E23" s="90"/>
      <c r="F23" s="9"/>
      <c r="G23" s="9"/>
      <c r="H23" s="9"/>
      <c r="I23" s="9"/>
      <c r="J23" s="9"/>
      <c r="K23" s="9"/>
    </row>
    <row r="24" spans="3:11" ht="15" thickTop="1" thickBot="1">
      <c r="C24" s="15" t="s">
        <v>15</v>
      </c>
      <c r="D24" s="63">
        <f>D23/D22</f>
        <v>1</v>
      </c>
      <c r="E24" s="64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16</v>
      </c>
      <c r="D26" s="42" t="s">
        <v>17</v>
      </c>
      <c r="E26" s="42" t="s">
        <v>130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19</v>
      </c>
      <c r="D27" s="17">
        <v>60.372900000000001</v>
      </c>
      <c r="E27" s="51">
        <f>D27/100/24*365/31/1.0026</f>
        <v>0.29541617198509684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139</v>
      </c>
      <c r="D28" s="16">
        <v>15.620799999999999</v>
      </c>
      <c r="E28" s="51">
        <f>D28/100/24*365/31/1.0026</f>
        <v>7.6435568596916845E-2</v>
      </c>
      <c r="F28" s="9"/>
      <c r="G28" s="9"/>
      <c r="H28" s="9"/>
      <c r="I28" s="9"/>
      <c r="J28" s="9"/>
      <c r="K28" s="9"/>
    </row>
    <row r="29" spans="3:11" ht="15" thickTop="1" thickBot="1">
      <c r="F29" s="9"/>
      <c r="G29" s="9"/>
      <c r="H29" s="9"/>
      <c r="I29" s="9"/>
      <c r="J29" s="9"/>
      <c r="K29" s="9"/>
    </row>
    <row r="30" spans="3:11" ht="15.4" thickTop="1" thickBot="1">
      <c r="C30" s="13" t="s">
        <v>24</v>
      </c>
      <c r="D30" s="92" t="s">
        <v>4</v>
      </c>
      <c r="E30" s="92"/>
      <c r="F30" s="10"/>
      <c r="G30" s="10"/>
      <c r="H30" s="9"/>
      <c r="I30" s="9"/>
      <c r="J30" s="9"/>
      <c r="K30" s="9"/>
    </row>
    <row r="31" spans="3:11" ht="15" thickTop="1" thickBot="1">
      <c r="C31" s="14" t="s">
        <v>34</v>
      </c>
      <c r="D31" s="87" t="s">
        <v>155</v>
      </c>
      <c r="E31" s="87"/>
      <c r="F31" s="9"/>
      <c r="G31" s="88"/>
      <c r="H31" s="88"/>
      <c r="I31" s="9"/>
      <c r="J31" s="9"/>
      <c r="K31" s="9"/>
    </row>
    <row r="32" spans="3:11" ht="15" thickTop="1" thickBot="1">
      <c r="C32" s="15" t="s">
        <v>11</v>
      </c>
      <c r="D32" s="89">
        <v>35211977</v>
      </c>
      <c r="E32" s="90"/>
      <c r="F32" s="11"/>
      <c r="G32" s="9"/>
      <c r="H32" s="9"/>
      <c r="I32" s="9"/>
      <c r="J32" s="9"/>
      <c r="K32" s="9"/>
    </row>
    <row r="33" spans="3:13" ht="15" thickTop="1" thickBot="1">
      <c r="C33" s="15" t="s">
        <v>12</v>
      </c>
      <c r="D33" s="76"/>
      <c r="E33" s="77"/>
      <c r="F33" s="9"/>
      <c r="G33" s="11"/>
      <c r="H33" s="9"/>
      <c r="I33" s="9"/>
      <c r="J33" s="9"/>
      <c r="K33" s="9"/>
    </row>
    <row r="34" spans="3:13" ht="15" thickTop="1" thickBot="1">
      <c r="C34" s="15" t="s">
        <v>13</v>
      </c>
      <c r="D34" s="89">
        <f>ROUND(D32/24/1.0026,0)</f>
        <v>1463361</v>
      </c>
      <c r="E34" s="90"/>
      <c r="F34" s="9"/>
      <c r="G34" s="9"/>
      <c r="H34" s="9"/>
      <c r="I34" s="9"/>
      <c r="J34" s="9"/>
      <c r="K34" s="9"/>
    </row>
    <row r="35" spans="3:13" ht="15" thickTop="1" thickBot="1">
      <c r="C35" s="15" t="s">
        <v>14</v>
      </c>
      <c r="D35" s="89">
        <f>ROUND(D33/24/1.0026,0)</f>
        <v>0</v>
      </c>
      <c r="E35" s="90"/>
      <c r="F35" s="83"/>
      <c r="G35" s="83"/>
      <c r="H35" s="9"/>
      <c r="I35" s="9"/>
      <c r="J35" s="9"/>
      <c r="K35" s="9"/>
    </row>
    <row r="36" spans="3:13" ht="15" thickTop="1" thickBot="1">
      <c r="C36" s="15" t="s">
        <v>15</v>
      </c>
      <c r="D36" s="63">
        <f>D35/D34</f>
        <v>0</v>
      </c>
      <c r="E36" s="64"/>
      <c r="F36" s="9"/>
      <c r="G36" s="9"/>
      <c r="H36" s="9"/>
      <c r="I36" s="9"/>
      <c r="J36" s="9"/>
      <c r="K36" s="9"/>
    </row>
    <row r="37" spans="3:13" ht="15" thickTop="1" thickBot="1">
      <c r="F37" s="9"/>
      <c r="G37" s="9"/>
      <c r="H37" s="9"/>
      <c r="I37" s="9"/>
      <c r="J37" s="9"/>
      <c r="K37" s="9"/>
      <c r="M37" s="12"/>
    </row>
    <row r="38" spans="3:13" ht="41.25" thickTop="1" thickBot="1">
      <c r="C38" s="15" t="s">
        <v>16</v>
      </c>
      <c r="D38" s="42" t="s">
        <v>17</v>
      </c>
      <c r="E38" s="42" t="s">
        <v>130</v>
      </c>
      <c r="F38" s="9"/>
      <c r="G38" s="9"/>
      <c r="H38" s="9"/>
      <c r="I38" s="9"/>
      <c r="J38" s="9"/>
      <c r="K38" s="9"/>
    </row>
    <row r="39" spans="3:13" ht="15" thickTop="1" thickBot="1">
      <c r="C39" s="15" t="s">
        <v>19</v>
      </c>
      <c r="D39" s="51">
        <f>D15</f>
        <v>25.719000000000001</v>
      </c>
      <c r="E39" s="51">
        <f>D39/100/24*365/31/1.0026</f>
        <v>0.12584799682116821</v>
      </c>
      <c r="F39" s="9"/>
      <c r="G39" s="9"/>
      <c r="H39" s="9"/>
      <c r="I39" s="9"/>
      <c r="J39" s="9"/>
      <c r="K39" s="9"/>
    </row>
    <row r="40" spans="3:13" ht="15" thickTop="1" thickBot="1">
      <c r="C40" s="15" t="s">
        <v>139</v>
      </c>
      <c r="D40" s="16">
        <v>0</v>
      </c>
      <c r="E40" s="54"/>
      <c r="F40" s="9"/>
      <c r="G40" s="9"/>
      <c r="H40" s="9"/>
      <c r="I40" s="9"/>
      <c r="J40" s="9"/>
      <c r="K40" s="9"/>
    </row>
    <row r="41" spans="3:13" ht="15" thickTop="1" thickBot="1">
      <c r="F41" s="9"/>
      <c r="G41" s="9"/>
      <c r="H41" s="9"/>
      <c r="I41" s="9"/>
      <c r="J41" s="9"/>
      <c r="K41" s="9"/>
    </row>
    <row r="42" spans="3:13" ht="15.4" thickTop="1" thickBot="1">
      <c r="C42" s="13" t="s">
        <v>24</v>
      </c>
      <c r="D42" s="92" t="s">
        <v>21</v>
      </c>
      <c r="E42" s="92"/>
      <c r="F42" s="9"/>
      <c r="G42" s="9"/>
      <c r="H42" s="9"/>
      <c r="I42" s="9"/>
      <c r="J42" s="9"/>
      <c r="K42" s="9"/>
    </row>
    <row r="43" spans="3:13" ht="15" thickTop="1" thickBot="1">
      <c r="C43" s="14" t="s">
        <v>34</v>
      </c>
      <c r="D43" s="87" t="s">
        <v>155</v>
      </c>
      <c r="E43" s="87"/>
      <c r="F43" s="9"/>
      <c r="G43" s="9"/>
      <c r="H43" s="9"/>
      <c r="I43" s="9"/>
      <c r="J43" s="9"/>
      <c r="K43" s="9"/>
    </row>
    <row r="44" spans="3:13" ht="15" thickTop="1" thickBot="1">
      <c r="C44" s="15" t="s">
        <v>11</v>
      </c>
      <c r="D44" s="76">
        <v>50371000</v>
      </c>
      <c r="E44" s="77"/>
      <c r="F44" s="11"/>
      <c r="G44" s="9"/>
      <c r="H44" s="9"/>
      <c r="I44" s="9"/>
      <c r="J44" s="9"/>
      <c r="K44" s="9"/>
    </row>
    <row r="45" spans="3:13" ht="15" thickTop="1" thickBot="1">
      <c r="C45" s="15" t="s">
        <v>12</v>
      </c>
      <c r="D45" s="76">
        <v>50371000</v>
      </c>
      <c r="E45" s="77"/>
      <c r="F45" s="9"/>
      <c r="G45" s="9"/>
      <c r="H45" s="9"/>
      <c r="I45" s="9"/>
      <c r="J45" s="9"/>
      <c r="K45" s="9"/>
    </row>
    <row r="46" spans="3:13" ht="15" thickTop="1" thickBot="1">
      <c r="C46" s="15" t="s">
        <v>13</v>
      </c>
      <c r="D46" s="76">
        <f>ROUND(D44/24/1.0026,0)</f>
        <v>2093349</v>
      </c>
      <c r="E46" s="77"/>
      <c r="F46" s="9"/>
      <c r="G46" s="9"/>
      <c r="H46" s="9"/>
      <c r="I46" s="9"/>
      <c r="J46" s="9"/>
      <c r="K46" s="9"/>
    </row>
    <row r="47" spans="3:13" ht="15" thickTop="1" thickBot="1">
      <c r="C47" s="15" t="s">
        <v>14</v>
      </c>
      <c r="D47" s="76">
        <f>ROUND(D45/24/1.0026,0)</f>
        <v>2093349</v>
      </c>
      <c r="E47" s="77"/>
      <c r="F47" s="9"/>
      <c r="G47" s="9"/>
      <c r="H47" s="9"/>
      <c r="I47" s="9"/>
      <c r="J47" s="9"/>
      <c r="K47" s="9"/>
    </row>
    <row r="48" spans="3:13" ht="15" thickTop="1" thickBot="1">
      <c r="C48" s="15" t="s">
        <v>15</v>
      </c>
      <c r="D48" s="63">
        <f>D47/D46</f>
        <v>1</v>
      </c>
      <c r="E48" s="64"/>
      <c r="F48" s="9"/>
      <c r="G48" s="9"/>
      <c r="H48" s="9"/>
      <c r="I48" s="9"/>
      <c r="J48" s="9"/>
      <c r="K48" s="9"/>
    </row>
    <row r="49" spans="3:11" ht="15.75" customHeight="1" thickTop="1" thickBot="1">
      <c r="F49" s="9"/>
      <c r="G49" s="9"/>
      <c r="H49" s="9"/>
      <c r="I49" s="9"/>
      <c r="J49" s="9"/>
      <c r="K49" s="9"/>
    </row>
    <row r="50" spans="3:11" ht="41.25" thickTop="1" thickBot="1">
      <c r="C50" s="15" t="s">
        <v>16</v>
      </c>
      <c r="D50" s="42" t="s">
        <v>17</v>
      </c>
      <c r="E50" s="42" t="s">
        <v>130</v>
      </c>
      <c r="F50" s="9"/>
      <c r="G50" s="9"/>
      <c r="H50" s="9"/>
      <c r="I50" s="9"/>
      <c r="J50" s="9"/>
      <c r="K50" s="9"/>
    </row>
    <row r="51" spans="3:11" ht="15" thickTop="1" thickBot="1">
      <c r="C51" s="15" t="s">
        <v>19</v>
      </c>
      <c r="D51" s="17">
        <f>D27</f>
        <v>60.372900000000001</v>
      </c>
      <c r="E51" s="51">
        <f>D51/100/24*365/31/1.0026</f>
        <v>0.29541617198509684</v>
      </c>
      <c r="F51" s="9"/>
      <c r="G51" s="9"/>
      <c r="H51" s="9"/>
      <c r="I51" s="9"/>
      <c r="J51" s="9"/>
      <c r="K51" s="9"/>
    </row>
    <row r="52" spans="3:11" ht="15" thickTop="1" thickBot="1">
      <c r="C52" s="15" t="s">
        <v>139</v>
      </c>
      <c r="D52" s="16">
        <v>19.915500000000002</v>
      </c>
      <c r="E52" s="51">
        <f>D52/100/24*365/31/1.0026</f>
        <v>9.7450358905555257E-2</v>
      </c>
      <c r="F52" s="9"/>
      <c r="G52" s="9"/>
      <c r="H52" s="9"/>
      <c r="I52" s="9"/>
      <c r="J52" s="9"/>
      <c r="K52" s="9"/>
    </row>
    <row r="53" spans="3:11" ht="14.65" thickTop="1">
      <c r="D53" s="91"/>
      <c r="E53" s="91"/>
      <c r="F53" s="9"/>
      <c r="G53" s="9"/>
      <c r="H53" s="9"/>
      <c r="I53" s="9"/>
      <c r="J53" s="9"/>
      <c r="K53" s="9"/>
    </row>
    <row r="54" spans="3:11">
      <c r="D54" s="91"/>
      <c r="E54" s="91"/>
      <c r="F54" s="9"/>
      <c r="G54" s="9"/>
      <c r="H54" s="9"/>
      <c r="I54" s="9"/>
      <c r="J54" s="9"/>
      <c r="K54" s="9"/>
    </row>
    <row r="55" spans="3:11">
      <c r="D55" s="91"/>
      <c r="E55" s="91"/>
      <c r="F55" s="11"/>
      <c r="G55" s="9"/>
      <c r="H55" s="9"/>
      <c r="I55" s="9"/>
      <c r="J55" s="9"/>
      <c r="K55" s="9"/>
    </row>
    <row r="56" spans="3:11">
      <c r="D56" s="91"/>
      <c r="E56" s="91"/>
      <c r="F56" s="9"/>
      <c r="G56" s="9"/>
      <c r="H56" s="9"/>
      <c r="I56" s="9"/>
      <c r="J56" s="9"/>
      <c r="K56" s="9"/>
    </row>
    <row r="57" spans="3:11">
      <c r="D57" s="91"/>
      <c r="E57" s="91"/>
      <c r="F57" s="9"/>
      <c r="G57" s="9"/>
      <c r="H57" s="9"/>
      <c r="I57" s="9"/>
      <c r="J57" s="9"/>
      <c r="K57" s="9"/>
    </row>
    <row r="58" spans="3:11">
      <c r="D58" s="91"/>
      <c r="E58" s="91"/>
      <c r="F58" s="9"/>
      <c r="G58" s="9"/>
      <c r="H58" s="9"/>
      <c r="I58" s="9"/>
      <c r="J58" s="9"/>
      <c r="K58" s="9"/>
    </row>
    <row r="59" spans="3:11">
      <c r="D59" s="91"/>
      <c r="E59" s="91"/>
      <c r="F59" s="9"/>
      <c r="G59" s="9"/>
      <c r="H59" s="9"/>
      <c r="I59" s="9"/>
      <c r="J59" s="9"/>
      <c r="K59" s="9"/>
    </row>
    <row r="60" spans="3:11">
      <c r="D60"/>
      <c r="F60" s="9"/>
      <c r="G60" s="9"/>
      <c r="H60" s="9"/>
      <c r="I60" s="9"/>
      <c r="J60" s="9"/>
      <c r="K60" s="9"/>
    </row>
    <row r="61" spans="3:11">
      <c r="D61"/>
      <c r="F61" s="9"/>
      <c r="G61" s="9"/>
      <c r="H61" s="9"/>
      <c r="I61" s="9"/>
      <c r="J61" s="9"/>
      <c r="K61" s="9"/>
    </row>
    <row r="62" spans="3:11">
      <c r="D62"/>
      <c r="F62" s="9"/>
      <c r="G62" s="9"/>
      <c r="H62" s="9"/>
      <c r="I62" s="9"/>
      <c r="J62" s="9"/>
      <c r="K62" s="9"/>
    </row>
    <row r="63" spans="3:11">
      <c r="D63"/>
      <c r="F63" s="9"/>
      <c r="G63" s="9"/>
      <c r="H63" s="9"/>
      <c r="I63" s="9"/>
      <c r="J63" s="9"/>
      <c r="K63" s="9"/>
    </row>
    <row r="64" spans="3:11" ht="20.25" customHeight="1">
      <c r="D64"/>
      <c r="F64" s="9"/>
      <c r="G64" s="9"/>
      <c r="H64" s="9"/>
      <c r="I64" s="9"/>
      <c r="J64" s="9"/>
      <c r="K64" s="9"/>
    </row>
    <row r="65" spans="4:6">
      <c r="D65" s="91"/>
      <c r="E65" s="91"/>
    </row>
    <row r="66" spans="4:6">
      <c r="D66" s="91"/>
      <c r="E66" s="91"/>
    </row>
    <row r="67" spans="4:6">
      <c r="D67" s="91"/>
      <c r="E67" s="91"/>
      <c r="F67" s="11"/>
    </row>
    <row r="68" spans="4:6">
      <c r="D68" s="91"/>
      <c r="E68" s="91"/>
    </row>
    <row r="69" spans="4:6">
      <c r="D69" s="91"/>
      <c r="E69" s="91"/>
    </row>
    <row r="70" spans="4:6">
      <c r="D70" s="91"/>
      <c r="E70" s="91"/>
    </row>
    <row r="71" spans="4:6">
      <c r="D71" s="91"/>
      <c r="E71" s="91"/>
    </row>
    <row r="72" spans="4:6" ht="20.25" customHeight="1">
      <c r="D72"/>
    </row>
    <row r="73" spans="4:6">
      <c r="D73"/>
    </row>
    <row r="74" spans="4:6">
      <c r="D74"/>
    </row>
    <row r="75" spans="4:6">
      <c r="D75"/>
    </row>
    <row r="77" spans="4:6" ht="20.25" customHeight="1"/>
    <row r="78" spans="4:6" ht="20.25" customHeight="1"/>
    <row r="79" spans="4:6" ht="20.25" customHeight="1"/>
    <row r="80" spans="4:6" ht="20.25" customHeight="1"/>
    <row r="81" ht="36" customHeight="1"/>
    <row r="82" ht="20.25" customHeight="1"/>
    <row r="83" ht="20.25" customHeight="1"/>
    <row r="84" ht="20.25" customHeight="1"/>
    <row r="85" ht="20.25" customHeight="1"/>
    <row r="86" ht="36" customHeight="1"/>
    <row r="87" ht="20.25" customHeight="1"/>
    <row r="88" ht="20.25" customHeight="1"/>
    <row r="89" ht="20.25" customHeight="1"/>
    <row r="90" ht="20.25" customHeight="1"/>
    <row r="91" ht="36" customHeight="1"/>
    <row r="92" ht="20.25" customHeight="1"/>
    <row r="93" ht="20.25" customHeight="1"/>
    <row r="94" ht="20.25" customHeight="1"/>
    <row r="95" ht="20.25" customHeight="1"/>
    <row r="96" ht="36" customHeight="1"/>
    <row r="97" ht="20.25" customHeight="1"/>
    <row r="98" ht="20.25" customHeight="1"/>
    <row r="99" ht="20.25" customHeight="1"/>
    <row r="100" ht="20.25" customHeight="1"/>
    <row r="101" ht="36" customHeight="1"/>
    <row r="102" ht="20.25" customHeight="1"/>
    <row r="103" ht="20.25" customHeight="1"/>
    <row r="104" ht="20.25" customHeight="1"/>
    <row r="105" ht="20.25" customHeight="1"/>
    <row r="106" ht="36" customHeight="1"/>
    <row r="107" ht="20.25" customHeight="1"/>
    <row r="108" ht="20.25" customHeight="1"/>
    <row r="109" ht="20.25" customHeight="1"/>
    <row r="110" ht="20.25" customHeight="1"/>
    <row r="111" ht="36" customHeight="1"/>
    <row r="112" ht="20.25" customHeight="1"/>
    <row r="113" ht="20.25" customHeight="1"/>
    <row r="114" ht="20.25" customHeight="1"/>
    <row r="115" ht="20.25" customHeight="1"/>
    <row r="116" ht="36" customHeight="1"/>
    <row r="117" ht="20.25" customHeight="1"/>
    <row r="118" ht="20.25" customHeight="1"/>
    <row r="119" ht="20.25" customHeight="1"/>
    <row r="120" ht="20.25" customHeight="1"/>
    <row r="121" ht="36" customHeight="1"/>
    <row r="122" ht="20.25" customHeight="1"/>
    <row r="123" ht="20.25" customHeight="1"/>
    <row r="124" ht="20.25" customHeight="1"/>
    <row r="125" ht="20.25" customHeight="1"/>
    <row r="126" ht="36" customHeight="1"/>
    <row r="127" ht="20.25" customHeight="1"/>
    <row r="128" ht="20.25" customHeight="1"/>
    <row r="129" ht="20.25" customHeight="1"/>
    <row r="130" ht="20.25" customHeight="1"/>
    <row r="131" ht="36" customHeight="1"/>
    <row r="132" ht="20.25" customHeight="1"/>
    <row r="133" ht="20.25" customHeight="1"/>
    <row r="134" ht="20.25" customHeight="1"/>
    <row r="135" ht="20.25" customHeight="1"/>
    <row r="136" ht="36" customHeight="1"/>
    <row r="137" ht="20.25" customHeight="1"/>
    <row r="138" ht="20.25" customHeight="1"/>
    <row r="139" ht="20.25" customHeight="1"/>
    <row r="140" ht="20.25" customHeight="1"/>
    <row r="141" ht="36" customHeight="1"/>
    <row r="142" ht="20.25" customHeight="1"/>
    <row r="143" ht="20.25" customHeight="1"/>
    <row r="144" ht="20.25" customHeight="1"/>
    <row r="145" ht="20.25" customHeight="1"/>
    <row r="146" ht="36" customHeight="1"/>
    <row r="147" ht="20.25" customHeight="1"/>
    <row r="148" ht="20.25" customHeight="1"/>
    <row r="149" ht="20.25" customHeight="1"/>
    <row r="150" ht="20.25" customHeight="1"/>
    <row r="151" ht="36" customHeight="1"/>
    <row r="152" ht="20.25" customHeight="1"/>
    <row r="153" ht="20.25" customHeight="1"/>
    <row r="154" ht="20.25" customHeight="1"/>
    <row r="155" ht="20.25" customHeight="1"/>
    <row r="156" ht="36" customHeight="1"/>
    <row r="157" ht="20.25" customHeight="1"/>
    <row r="158" ht="20.25" customHeight="1"/>
    <row r="159" ht="20.25" customHeight="1"/>
    <row r="160" ht="20.25" customHeight="1"/>
    <row r="161" ht="36" customHeight="1"/>
    <row r="162" ht="20.25" customHeight="1"/>
    <row r="163" ht="20.25" customHeight="1"/>
    <row r="164" ht="20.25" customHeight="1"/>
    <row r="165" ht="20.25" customHeight="1"/>
    <row r="166" ht="36" customHeight="1"/>
    <row r="167" ht="20.25" customHeight="1"/>
    <row r="168" ht="20.25" customHeight="1"/>
    <row r="169" ht="20.25" customHeight="1"/>
    <row r="171" ht="36" customHeight="1"/>
    <row r="172" ht="20.25" customHeight="1"/>
    <row r="173" ht="20.25" customHeight="1"/>
    <row r="174" ht="20.25" customHeight="1"/>
    <row r="175" ht="20.25" customHeight="1"/>
    <row r="176" ht="36" customHeight="1"/>
    <row r="177" ht="20.25" customHeight="1"/>
    <row r="178" ht="20.25" customHeight="1"/>
    <row r="179" ht="20.25" customHeight="1"/>
  </sheetData>
  <mergeCells count="47">
    <mergeCell ref="D68:E68"/>
    <mergeCell ref="D69:E69"/>
    <mergeCell ref="D70:E70"/>
    <mergeCell ref="D71:E71"/>
    <mergeCell ref="D57:E57"/>
    <mergeCell ref="D58:E58"/>
    <mergeCell ref="D59:E59"/>
    <mergeCell ref="D65:E65"/>
    <mergeCell ref="D66:E66"/>
    <mergeCell ref="D67:E67"/>
    <mergeCell ref="D56:E56"/>
    <mergeCell ref="D36:E36"/>
    <mergeCell ref="D42:E42"/>
    <mergeCell ref="D43:E43"/>
    <mergeCell ref="D44:E44"/>
    <mergeCell ref="D45:E45"/>
    <mergeCell ref="D46:E46"/>
    <mergeCell ref="D47:E47"/>
    <mergeCell ref="D48:E48"/>
    <mergeCell ref="D53:E53"/>
    <mergeCell ref="D54:E54"/>
    <mergeCell ref="D55:E55"/>
    <mergeCell ref="D35:E35"/>
    <mergeCell ref="F35:G35"/>
    <mergeCell ref="D20:E20"/>
    <mergeCell ref="D21:E21"/>
    <mergeCell ref="D22:E22"/>
    <mergeCell ref="D23:E23"/>
    <mergeCell ref="D24:E24"/>
    <mergeCell ref="D30:E30"/>
    <mergeCell ref="D31:E31"/>
    <mergeCell ref="G31:H31"/>
    <mergeCell ref="D32:E32"/>
    <mergeCell ref="D33:E33"/>
    <mergeCell ref="D34:E34"/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11C01-6A36-4A73-B3E3-7819F54DFD1E}">
  <dimension ref="A1:I95"/>
  <sheetViews>
    <sheetView showGridLines="0" topLeftCell="A49" workbookViewId="0">
      <selection activeCell="E63" sqref="E63:E64"/>
    </sheetView>
  </sheetViews>
  <sheetFormatPr baseColWidth="10" defaultColWidth="11.3984375" defaultRowHeight="14.25"/>
  <cols>
    <col min="3" max="3" width="75.3984375" customWidth="1"/>
    <col min="4" max="8" width="30.265625" customWidth="1"/>
    <col min="9" max="9" width="30.265625" style="9" customWidth="1"/>
    <col min="10" max="10" width="14.265625" style="9" bestFit="1" customWidth="1"/>
    <col min="11" max="12" width="11.3984375" style="9"/>
    <col min="13" max="13" width="16.3984375" style="9" bestFit="1" customWidth="1"/>
    <col min="14" max="15" width="11.3984375" style="9"/>
    <col min="16" max="16" width="16.3984375" style="9" bestFit="1" customWidth="1"/>
    <col min="17" max="16384" width="11.3984375" style="9"/>
  </cols>
  <sheetData>
    <row r="1" spans="3:9" s="9" customFormat="1" ht="19.5" customHeight="1">
      <c r="C1" s="72" t="s">
        <v>149</v>
      </c>
      <c r="D1" s="72"/>
      <c r="E1" s="72"/>
      <c r="F1" s="72"/>
      <c r="G1" s="72"/>
      <c r="H1" s="72"/>
      <c r="I1" s="72"/>
    </row>
    <row r="2" spans="3:9" s="9" customFormat="1" ht="29.25" customHeight="1">
      <c r="C2" s="72"/>
      <c r="D2" s="72"/>
      <c r="E2" s="72"/>
      <c r="F2" s="72"/>
      <c r="G2" s="72"/>
      <c r="H2" s="72"/>
      <c r="I2" s="72"/>
    </row>
    <row r="3" spans="3:9" s="9" customFormat="1" ht="14.25" customHeight="1">
      <c r="C3" s="71" t="s">
        <v>2</v>
      </c>
      <c r="D3" s="71"/>
      <c r="E3" s="71"/>
      <c r="F3" s="71"/>
      <c r="G3" s="71"/>
      <c r="H3" s="71"/>
      <c r="I3" s="71"/>
    </row>
    <row r="4" spans="3:9" s="9" customFormat="1" ht="14.25" customHeight="1">
      <c r="C4" s="71"/>
      <c r="D4" s="71"/>
      <c r="E4" s="71"/>
      <c r="F4" s="71"/>
      <c r="G4" s="71"/>
      <c r="H4" s="71"/>
      <c r="I4" s="71"/>
    </row>
    <row r="5" spans="3:9" s="9" customFormat="1" ht="13.9" thickBot="1"/>
    <row r="6" spans="3:9" s="9" customFormat="1" ht="16.5" customHeight="1" thickTop="1" thickBot="1">
      <c r="C6" s="13" t="s">
        <v>3</v>
      </c>
      <c r="D6" s="98" t="s">
        <v>4</v>
      </c>
      <c r="E6" s="100"/>
    </row>
    <row r="7" spans="3:9" s="9" customFormat="1" thickTop="1" thickBot="1">
      <c r="C7" s="14" t="s">
        <v>26</v>
      </c>
      <c r="D7" s="74" t="s">
        <v>30</v>
      </c>
      <c r="E7" s="75"/>
    </row>
    <row r="8" spans="3:9" s="9" customFormat="1" thickTop="1" thickBot="1">
      <c r="C8" s="15" t="s">
        <v>11</v>
      </c>
      <c r="D8" s="76">
        <v>2332825</v>
      </c>
      <c r="E8" s="77"/>
    </row>
    <row r="9" spans="3:9" s="9" customFormat="1" thickTop="1" thickBot="1">
      <c r="C9" s="15" t="s">
        <v>12</v>
      </c>
      <c r="D9" s="76"/>
      <c r="E9" s="77"/>
    </row>
    <row r="10" spans="3:9" s="9" customFormat="1" thickTop="1" thickBot="1">
      <c r="C10" s="15" t="s">
        <v>13</v>
      </c>
      <c r="D10" s="76">
        <f t="shared" ref="D10" si="0">D8/1.0026/24</f>
        <v>96948.974333399834</v>
      </c>
      <c r="E10" s="77"/>
    </row>
    <row r="11" spans="3:9" s="9" customFormat="1" thickTop="1" thickBot="1">
      <c r="C11" s="15" t="s">
        <v>14</v>
      </c>
      <c r="D11" s="76">
        <f>D9/24/1.0026</f>
        <v>0</v>
      </c>
      <c r="E11" s="77"/>
    </row>
    <row r="12" spans="3:9" s="9" customFormat="1" thickTop="1" thickBot="1">
      <c r="C12" s="15" t="s">
        <v>15</v>
      </c>
      <c r="D12" s="63">
        <f t="shared" ref="D12" si="1">D11/D10</f>
        <v>0</v>
      </c>
      <c r="E12" s="64"/>
    </row>
    <row r="13" spans="3:9" s="9" customFormat="1" ht="14.65" thickTop="1">
      <c r="C13"/>
    </row>
    <row r="14" spans="3:9" s="9" customFormat="1" ht="14.65" thickBot="1">
      <c r="C14"/>
      <c r="D14"/>
      <c r="E14"/>
      <c r="G14" s="11"/>
    </row>
    <row r="15" spans="3:9" s="9" customFormat="1" ht="15" thickTop="1" thickBot="1">
      <c r="C15"/>
      <c r="D15" s="74" t="s">
        <v>30</v>
      </c>
      <c r="E15" s="75"/>
    </row>
    <row r="16" spans="3:9" s="9" customFormat="1" ht="41.25" thickTop="1" thickBot="1">
      <c r="C16" s="15" t="s">
        <v>16</v>
      </c>
      <c r="D16" s="42" t="s">
        <v>133</v>
      </c>
      <c r="E16" s="42" t="s">
        <v>134</v>
      </c>
    </row>
    <row r="17" spans="3:5" s="9" customFormat="1" thickTop="1" thickBot="1">
      <c r="C17" s="15" t="s">
        <v>135</v>
      </c>
      <c r="D17" s="22">
        <v>70.455799999999996</v>
      </c>
      <c r="E17" s="24">
        <f>D17/100/24*365/92/1.0026</f>
        <v>0.11616701919212948</v>
      </c>
    </row>
    <row r="18" spans="3:5" s="9" customFormat="1" thickTop="1" thickBot="1">
      <c r="C18" s="15" t="s">
        <v>136</v>
      </c>
      <c r="D18" s="22">
        <v>0</v>
      </c>
      <c r="E18" s="22">
        <v>0</v>
      </c>
    </row>
    <row r="19" spans="3:5" s="9" customFormat="1" ht="13.9" thickTop="1"/>
    <row r="20" spans="3:5" s="9" customFormat="1" ht="13.5"/>
    <row r="21" spans="3:5" s="9" customFormat="1" ht="16.5" customHeight="1" thickBot="1">
      <c r="C21"/>
    </row>
    <row r="22" spans="3:5" s="9" customFormat="1" ht="16.5" customHeight="1" thickTop="1" thickBot="1">
      <c r="C22" s="13" t="s">
        <v>3</v>
      </c>
      <c r="D22" s="98" t="s">
        <v>21</v>
      </c>
      <c r="E22" s="100"/>
    </row>
    <row r="23" spans="3:5" s="9" customFormat="1" thickTop="1" thickBot="1">
      <c r="C23" s="14" t="s">
        <v>26</v>
      </c>
      <c r="D23" s="74" t="s">
        <v>30</v>
      </c>
      <c r="E23" s="75"/>
    </row>
    <row r="24" spans="3:5" s="9" customFormat="1" thickTop="1" thickBot="1">
      <c r="C24" s="15" t="s">
        <v>11</v>
      </c>
      <c r="D24" s="76">
        <v>47936271</v>
      </c>
      <c r="E24" s="77"/>
    </row>
    <row r="25" spans="3:5" s="9" customFormat="1" thickTop="1" thickBot="1">
      <c r="C25" s="15" t="s">
        <v>12</v>
      </c>
      <c r="D25" s="76">
        <v>47924288</v>
      </c>
      <c r="E25" s="77"/>
    </row>
    <row r="26" spans="3:5" s="9" customFormat="1" thickTop="1" thickBot="1">
      <c r="C26" s="15" t="s">
        <v>13</v>
      </c>
      <c r="D26" s="76">
        <f t="shared" ref="D26" si="2">D24/1.0026/24</f>
        <v>1992164.9960103731</v>
      </c>
      <c r="E26" s="77"/>
    </row>
    <row r="27" spans="3:5" s="9" customFormat="1" thickTop="1" thickBot="1">
      <c r="C27" s="15" t="s">
        <v>14</v>
      </c>
      <c r="D27" s="76">
        <f t="shared" ref="D27" si="3">D25/24/1.0026</f>
        <v>1991666.9991355808</v>
      </c>
      <c r="E27" s="77"/>
    </row>
    <row r="28" spans="3:5" s="9" customFormat="1" thickTop="1" thickBot="1">
      <c r="C28" s="15" t="s">
        <v>15</v>
      </c>
      <c r="D28" s="63">
        <f t="shared" ref="D28" si="4">D27/D26</f>
        <v>0.99975002227436505</v>
      </c>
      <c r="E28" s="64"/>
    </row>
    <row r="29" spans="3:5" s="9" customFormat="1" ht="14.65" thickTop="1">
      <c r="C29"/>
    </row>
    <row r="30" spans="3:5" s="9" customFormat="1" ht="13.9" thickBot="1"/>
    <row r="31" spans="3:5" s="9" customFormat="1" thickTop="1" thickBot="1">
      <c r="D31" s="74" t="s">
        <v>30</v>
      </c>
      <c r="E31" s="75"/>
    </row>
    <row r="32" spans="3:5" s="9" customFormat="1" ht="41.25" thickTop="1" thickBot="1">
      <c r="C32" s="15" t="s">
        <v>16</v>
      </c>
      <c r="D32" s="42" t="s">
        <v>133</v>
      </c>
      <c r="E32" s="42" t="s">
        <v>134</v>
      </c>
    </row>
    <row r="33" spans="3:7" s="9" customFormat="1" thickTop="1" thickBot="1">
      <c r="C33" s="15" t="s">
        <v>135</v>
      </c>
      <c r="D33" s="22">
        <v>165.38890000000001</v>
      </c>
      <c r="E33" s="24">
        <f>D33/100/24*365/92/1.0026</f>
        <v>0.27269203558067873</v>
      </c>
    </row>
    <row r="34" spans="3:7" s="9" customFormat="1" thickTop="1" thickBot="1">
      <c r="C34" s="15" t="s">
        <v>136</v>
      </c>
      <c r="D34" s="22">
        <v>37.5839</v>
      </c>
      <c r="E34" s="24">
        <f>D34/100/24*365/92/1.0026</f>
        <v>6.1968065547691936E-2</v>
      </c>
    </row>
    <row r="35" spans="3:7" s="9" customFormat="1" ht="14.65" thickTop="1">
      <c r="C35"/>
    </row>
    <row r="36" spans="3:7" s="9" customFormat="1" ht="16.5" customHeight="1" thickBot="1">
      <c r="C36"/>
      <c r="D36" s="11"/>
      <c r="E36" s="11"/>
      <c r="F36" s="11"/>
      <c r="G36" s="50"/>
    </row>
    <row r="37" spans="3:7" s="9" customFormat="1" ht="31.5" customHeight="1" thickTop="1" thickBot="1">
      <c r="C37" s="49" t="s">
        <v>24</v>
      </c>
      <c r="D37" s="98" t="s">
        <v>4</v>
      </c>
      <c r="E37" s="100"/>
      <c r="F37" s="11"/>
      <c r="G37" s="11"/>
    </row>
    <row r="38" spans="3:7" s="9" customFormat="1" thickTop="1" thickBot="1">
      <c r="C38" s="14" t="s">
        <v>26</v>
      </c>
      <c r="D38" s="74" t="s">
        <v>30</v>
      </c>
      <c r="E38" s="75"/>
    </row>
    <row r="39" spans="3:7" s="9" customFormat="1" thickTop="1" thickBot="1">
      <c r="C39" s="15" t="s">
        <v>11</v>
      </c>
      <c r="D39" s="76"/>
      <c r="E39" s="77"/>
    </row>
    <row r="40" spans="3:7" s="9" customFormat="1" thickTop="1" thickBot="1">
      <c r="C40" s="15" t="s">
        <v>12</v>
      </c>
      <c r="D40" s="76"/>
      <c r="E40" s="77"/>
    </row>
    <row r="41" spans="3:7" s="9" customFormat="1" thickTop="1" thickBot="1">
      <c r="C41" s="15" t="s">
        <v>13</v>
      </c>
      <c r="D41" s="76">
        <f>D39/1.0026/24</f>
        <v>0</v>
      </c>
      <c r="E41" s="77"/>
    </row>
    <row r="42" spans="3:7" s="9" customFormat="1" thickTop="1" thickBot="1">
      <c r="C42" s="15" t="s">
        <v>14</v>
      </c>
      <c r="D42" s="76">
        <f>D40/24/1.0026</f>
        <v>0</v>
      </c>
      <c r="E42" s="77"/>
    </row>
    <row r="43" spans="3:7" s="9" customFormat="1" thickTop="1" thickBot="1">
      <c r="C43" s="15" t="s">
        <v>15</v>
      </c>
      <c r="D43" s="63" t="e">
        <f t="shared" ref="D43" si="5">D42/D41</f>
        <v>#DIV/0!</v>
      </c>
      <c r="E43" s="64"/>
    </row>
    <row r="44" spans="3:7" s="9" customFormat="1" ht="13.9" thickTop="1">
      <c r="C44" s="37"/>
    </row>
    <row r="45" spans="3:7" s="9" customFormat="1" ht="13.9" thickBot="1">
      <c r="C45" s="37"/>
    </row>
    <row r="46" spans="3:7" s="9" customFormat="1" thickTop="1" thickBot="1">
      <c r="D46" s="74" t="s">
        <v>30</v>
      </c>
      <c r="E46" s="75"/>
    </row>
    <row r="47" spans="3:7" s="9" customFormat="1" ht="41.25" thickTop="1" thickBot="1">
      <c r="C47" s="15" t="s">
        <v>16</v>
      </c>
      <c r="D47" s="42" t="s">
        <v>133</v>
      </c>
      <c r="E47" s="42" t="s">
        <v>134</v>
      </c>
    </row>
    <row r="48" spans="3:7" s="9" customFormat="1" thickTop="1" thickBot="1">
      <c r="C48" s="15" t="s">
        <v>135</v>
      </c>
      <c r="D48" s="22">
        <f>D17</f>
        <v>70.455799999999996</v>
      </c>
      <c r="E48" s="24">
        <f>D48/100/24*365/92/1.0026</f>
        <v>0.11616701919212948</v>
      </c>
    </row>
    <row r="49" spans="3:5" s="9" customFormat="1" thickTop="1" thickBot="1">
      <c r="C49" s="15" t="s">
        <v>136</v>
      </c>
      <c r="D49" s="22">
        <v>0</v>
      </c>
      <c r="E49" s="22">
        <v>0</v>
      </c>
    </row>
    <row r="50" spans="3:5" s="9" customFormat="1" ht="13.9" thickTop="1"/>
    <row r="51" spans="3:5" s="9" customFormat="1" ht="16.5" customHeight="1" thickBot="1"/>
    <row r="52" spans="3:5" s="9" customFormat="1" ht="15.4" thickTop="1" thickBot="1">
      <c r="C52" s="49" t="s">
        <v>24</v>
      </c>
      <c r="D52" s="98" t="s">
        <v>21</v>
      </c>
      <c r="E52" s="100"/>
    </row>
    <row r="53" spans="3:5" s="9" customFormat="1" thickTop="1" thickBot="1">
      <c r="C53" s="14" t="s">
        <v>26</v>
      </c>
      <c r="D53" s="74" t="s">
        <v>30</v>
      </c>
      <c r="E53" s="75"/>
    </row>
    <row r="54" spans="3:5" s="9" customFormat="1" thickTop="1" thickBot="1">
      <c r="C54" s="15" t="s">
        <v>11</v>
      </c>
      <c r="D54" s="76">
        <v>50371000</v>
      </c>
      <c r="E54" s="77"/>
    </row>
    <row r="55" spans="3:5" s="9" customFormat="1" thickTop="1" thickBot="1">
      <c r="C55" s="15" t="s">
        <v>12</v>
      </c>
      <c r="D55" s="76">
        <v>50370999</v>
      </c>
      <c r="E55" s="77"/>
    </row>
    <row r="56" spans="3:5" s="9" customFormat="1" thickTop="1" thickBot="1">
      <c r="C56" s="15" t="s">
        <v>13</v>
      </c>
      <c r="D56" s="76">
        <f>D54/1.0026/24</f>
        <v>2093348.9593722988</v>
      </c>
      <c r="E56" s="77"/>
    </row>
    <row r="57" spans="3:5" s="9" customFormat="1" thickTop="1" thickBot="1">
      <c r="C57" s="15" t="s">
        <v>14</v>
      </c>
      <c r="D57" s="76">
        <f>D55/24/1.0026</f>
        <v>2093348.9178136846</v>
      </c>
      <c r="E57" s="77"/>
    </row>
    <row r="58" spans="3:5" s="9" customFormat="1" thickTop="1" thickBot="1">
      <c r="C58" s="15" t="s">
        <v>15</v>
      </c>
      <c r="D58" s="63">
        <f t="shared" ref="D58" si="6">D57/D56</f>
        <v>0.99999998014730695</v>
      </c>
      <c r="E58" s="64"/>
    </row>
    <row r="59" spans="3:5" s="9" customFormat="1" ht="14.65" thickTop="1">
      <c r="C59"/>
    </row>
    <row r="60" spans="3:5" s="9" customFormat="1" ht="13.9" thickBot="1"/>
    <row r="61" spans="3:5" s="9" customFormat="1" thickTop="1" thickBot="1">
      <c r="D61" s="74" t="s">
        <v>30</v>
      </c>
      <c r="E61" s="75"/>
    </row>
    <row r="62" spans="3:5" s="9" customFormat="1" ht="41.25" thickTop="1" thickBot="1">
      <c r="C62" s="15" t="s">
        <v>16</v>
      </c>
      <c r="D62" s="42" t="s">
        <v>133</v>
      </c>
      <c r="E62" s="42" t="s">
        <v>134</v>
      </c>
    </row>
    <row r="63" spans="3:5" s="9" customFormat="1" thickTop="1" thickBot="1">
      <c r="C63" s="15" t="s">
        <v>135</v>
      </c>
      <c r="D63" s="22">
        <f>D33</f>
        <v>165.38890000000001</v>
      </c>
      <c r="E63" s="24">
        <f>D63/100/24*365/92/1.0026</f>
        <v>0.27269203558067873</v>
      </c>
    </row>
    <row r="64" spans="3:5" s="9" customFormat="1" thickTop="1" thickBot="1">
      <c r="C64" s="15" t="s">
        <v>136</v>
      </c>
      <c r="D64" s="22">
        <v>6.6159999999999997</v>
      </c>
      <c r="E64" s="24">
        <f>D64/100/24*365/92/1.0026</f>
        <v>1.0908413487251984E-2</v>
      </c>
    </row>
    <row r="65" s="9" customFormat="1" ht="13.9" thickTop="1"/>
    <row r="66" s="9" customFormat="1" ht="13.5"/>
    <row r="67" s="9" customFormat="1" ht="13.5"/>
    <row r="68" s="9" customFormat="1" ht="13.5"/>
    <row r="69" s="9" customFormat="1" ht="13.5"/>
    <row r="70" s="9" customFormat="1" ht="13.5"/>
    <row r="71" s="9" customFormat="1" ht="13.5"/>
    <row r="72" s="9" customFormat="1" ht="13.5"/>
    <row r="73" s="9" customFormat="1" ht="13.5"/>
    <row r="74" s="9" customFormat="1" ht="13.5"/>
    <row r="75" s="9" customFormat="1" ht="13.5"/>
    <row r="76" s="9" customFormat="1" ht="13.5"/>
    <row r="77" s="9" customFormat="1" ht="13.5"/>
    <row r="78" s="9" customFormat="1" ht="13.5"/>
    <row r="79" s="9" customFormat="1" ht="13.5"/>
    <row r="80" s="9" customFormat="1" ht="13.5"/>
    <row r="81" s="9" customFormat="1" ht="13.5"/>
    <row r="82" s="9" customFormat="1" ht="13.5"/>
    <row r="83" s="9" customFormat="1" ht="13.5"/>
    <row r="84" s="9" customFormat="1" ht="13.5"/>
    <row r="85" s="9" customFormat="1" ht="13.5"/>
    <row r="86" s="9" customFormat="1" ht="13.5"/>
    <row r="87" s="9" customFormat="1" ht="13.5"/>
    <row r="88" s="9" customFormat="1" ht="13.5"/>
    <row r="89" s="9" customFormat="1" ht="13.5"/>
    <row r="90" s="9" customFormat="1" ht="13.5"/>
    <row r="91" s="9" customFormat="1" ht="13.5"/>
    <row r="92" s="9" customFormat="1" ht="13.5"/>
    <row r="93" s="9" customFormat="1" ht="13.5"/>
    <row r="94" s="9" customFormat="1" ht="13.5"/>
    <row r="95" s="9" customFormat="1" ht="13.5"/>
  </sheetData>
  <mergeCells count="34">
    <mergeCell ref="D23:E23"/>
    <mergeCell ref="C1:I2"/>
    <mergeCell ref="C3:I4"/>
    <mergeCell ref="D6:E6"/>
    <mergeCell ref="D7:E7"/>
    <mergeCell ref="D8:E8"/>
    <mergeCell ref="D9:E9"/>
    <mergeCell ref="D10:E10"/>
    <mergeCell ref="D11:E11"/>
    <mergeCell ref="D12:E12"/>
    <mergeCell ref="D15:E15"/>
    <mergeCell ref="D22:E22"/>
    <mergeCell ref="D42:E42"/>
    <mergeCell ref="D24:E24"/>
    <mergeCell ref="D25:E25"/>
    <mergeCell ref="D26:E26"/>
    <mergeCell ref="D27:E27"/>
    <mergeCell ref="D28:E28"/>
    <mergeCell ref="D31:E31"/>
    <mergeCell ref="D37:E37"/>
    <mergeCell ref="D38:E38"/>
    <mergeCell ref="D39:E39"/>
    <mergeCell ref="D40:E40"/>
    <mergeCell ref="D41:E41"/>
    <mergeCell ref="D56:E56"/>
    <mergeCell ref="D57:E57"/>
    <mergeCell ref="D58:E58"/>
    <mergeCell ref="D61:E61"/>
    <mergeCell ref="D43:E43"/>
    <mergeCell ref="D46:E46"/>
    <mergeCell ref="D52:E52"/>
    <mergeCell ref="D53:E53"/>
    <mergeCell ref="D54:E54"/>
    <mergeCell ref="D55:E55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DB2C5-E438-446F-A28D-3F88E71AFBA9}">
  <dimension ref="A1:S170"/>
  <sheetViews>
    <sheetView showGridLines="0" topLeftCell="A7" zoomScale="85" zoomScaleNormal="85" workbookViewId="0">
      <selection activeCell="C42" sqref="C42"/>
    </sheetView>
  </sheetViews>
  <sheetFormatPr baseColWidth="10" defaultColWidth="11.3984375" defaultRowHeight="13.5"/>
  <cols>
    <col min="1" max="1" width="7.3984375" style="9" customWidth="1"/>
    <col min="2" max="2" width="7.265625" style="9" customWidth="1"/>
    <col min="3" max="3" width="79.265625" style="9" bestFit="1" customWidth="1"/>
    <col min="4" max="4" width="37.73046875" style="9" bestFit="1" customWidth="1"/>
    <col min="5" max="5" width="36.73046875" style="9" bestFit="1" customWidth="1"/>
    <col min="6" max="9" width="19.73046875" style="9" bestFit="1" customWidth="1"/>
    <col min="10" max="10" width="19.73046875" style="9" customWidth="1"/>
    <col min="11" max="13" width="19.73046875" style="9" bestFit="1" customWidth="1"/>
    <col min="14" max="14" width="18.73046875" style="9" customWidth="1"/>
    <col min="15" max="17" width="19.73046875" style="9" bestFit="1" customWidth="1"/>
    <col min="18" max="18" width="21.265625" style="9" bestFit="1" customWidth="1"/>
    <col min="19" max="19" width="19.73046875" style="9" bestFit="1" customWidth="1"/>
    <col min="20" max="16384" width="11.3984375" style="9"/>
  </cols>
  <sheetData>
    <row r="1" spans="1:19" ht="33.75" customHeight="1">
      <c r="C1" s="82" t="s">
        <v>156</v>
      </c>
      <c r="D1" s="82"/>
      <c r="E1" s="82"/>
      <c r="F1" s="82"/>
      <c r="G1" s="82"/>
      <c r="H1" s="82"/>
      <c r="I1" s="82"/>
      <c r="J1" s="82"/>
      <c r="K1" s="25"/>
    </row>
    <row r="2" spans="1:19" ht="14.25" customHeight="1">
      <c r="C2" s="82"/>
      <c r="D2" s="82"/>
      <c r="E2" s="82"/>
      <c r="F2" s="82"/>
      <c r="G2" s="82"/>
      <c r="H2" s="82"/>
      <c r="I2" s="82"/>
      <c r="J2" s="82"/>
      <c r="L2" s="101" t="s">
        <v>157</v>
      </c>
      <c r="M2" s="101"/>
      <c r="N2" s="101"/>
      <c r="O2" s="101"/>
      <c r="P2" s="101"/>
      <c r="Q2" s="101"/>
      <c r="R2" s="101"/>
      <c r="S2" s="101"/>
    </row>
    <row r="3" spans="1:19" ht="15" customHeight="1">
      <c r="A3" s="26"/>
      <c r="C3" s="71" t="s">
        <v>2</v>
      </c>
      <c r="D3" s="71"/>
      <c r="E3" s="71"/>
      <c r="F3" s="71"/>
      <c r="G3" s="71"/>
      <c r="H3" s="71"/>
      <c r="I3" s="71"/>
      <c r="J3" s="71"/>
      <c r="L3" s="101"/>
      <c r="M3" s="101"/>
      <c r="N3" s="101"/>
      <c r="O3" s="101"/>
      <c r="P3" s="101"/>
      <c r="Q3" s="101"/>
      <c r="R3" s="101"/>
      <c r="S3" s="101"/>
    </row>
    <row r="4" spans="1:19" ht="15" customHeight="1">
      <c r="A4" s="26"/>
      <c r="C4" s="71"/>
      <c r="D4" s="71"/>
      <c r="E4" s="71"/>
      <c r="F4" s="71"/>
      <c r="G4" s="71"/>
      <c r="H4" s="71"/>
      <c r="I4" s="71"/>
      <c r="J4" s="71"/>
      <c r="L4" s="101"/>
      <c r="M4" s="101"/>
      <c r="N4" s="101"/>
      <c r="O4" s="101"/>
      <c r="P4" s="101"/>
      <c r="Q4" s="101"/>
      <c r="R4" s="101"/>
      <c r="S4" s="101"/>
    </row>
    <row r="5" spans="1:19" ht="15" customHeight="1" thickBot="1">
      <c r="A5" s="26"/>
      <c r="L5" s="101"/>
      <c r="M5" s="101"/>
      <c r="N5" s="101"/>
      <c r="O5" s="101"/>
      <c r="P5" s="101"/>
      <c r="Q5" s="101"/>
      <c r="R5" s="101"/>
      <c r="S5" s="101"/>
    </row>
    <row r="6" spans="1:19" s="10" customFormat="1" ht="15.4" thickTop="1" thickBot="1">
      <c r="C6" s="13" t="s">
        <v>3</v>
      </c>
      <c r="D6" s="92" t="s">
        <v>4</v>
      </c>
      <c r="E6" s="92"/>
      <c r="F6" s="9"/>
      <c r="G6" s="9"/>
      <c r="H6" s="9"/>
      <c r="I6" s="9"/>
      <c r="J6" s="9"/>
      <c r="K6" s="9"/>
    </row>
    <row r="7" spans="1:19" ht="15.75" customHeight="1" thickTop="1" thickBot="1">
      <c r="C7" s="14" t="s">
        <v>5</v>
      </c>
      <c r="D7" s="87" t="s">
        <v>158</v>
      </c>
      <c r="E7" s="87"/>
      <c r="F7" s="42" t="s">
        <v>159</v>
      </c>
      <c r="G7" s="42" t="s">
        <v>160</v>
      </c>
      <c r="H7" s="42" t="s">
        <v>161</v>
      </c>
      <c r="I7" s="42" t="s">
        <v>162</v>
      </c>
      <c r="J7" s="42" t="s">
        <v>163</v>
      </c>
      <c r="K7" s="42" t="s">
        <v>164</v>
      </c>
      <c r="L7" s="42" t="s">
        <v>165</v>
      </c>
      <c r="M7" s="42" t="s">
        <v>166</v>
      </c>
      <c r="N7" s="42" t="s">
        <v>167</v>
      </c>
      <c r="O7" s="42" t="s">
        <v>168</v>
      </c>
      <c r="P7" s="42" t="s">
        <v>169</v>
      </c>
      <c r="Q7" s="42" t="s">
        <v>170</v>
      </c>
      <c r="R7" s="42" t="s">
        <v>171</v>
      </c>
      <c r="S7" s="42" t="s">
        <v>172</v>
      </c>
    </row>
    <row r="8" spans="1:19" ht="14.25" thickTop="1" thickBot="1">
      <c r="C8" s="15" t="s">
        <v>11</v>
      </c>
      <c r="D8" s="93">
        <v>1979998</v>
      </c>
      <c r="E8" s="93">
        <v>56230989</v>
      </c>
      <c r="F8" s="46">
        <v>70979989</v>
      </c>
      <c r="G8" s="46">
        <v>70979989</v>
      </c>
      <c r="H8" s="46">
        <v>70979989</v>
      </c>
      <c r="I8" s="46">
        <v>148499994</v>
      </c>
      <c r="J8" s="46">
        <v>131999997</v>
      </c>
      <c r="K8" s="46">
        <v>131999997</v>
      </c>
      <c r="L8" s="46">
        <v>131999997</v>
      </c>
      <c r="M8" s="46">
        <v>131999997</v>
      </c>
      <c r="N8" s="46">
        <v>131999997</v>
      </c>
      <c r="O8" s="46">
        <v>131999997</v>
      </c>
      <c r="P8" s="46">
        <v>131999997</v>
      </c>
      <c r="Q8" s="46">
        <v>131999997</v>
      </c>
      <c r="R8" s="46">
        <v>131999997</v>
      </c>
      <c r="S8" s="46">
        <v>131999997</v>
      </c>
    </row>
    <row r="9" spans="1:19" ht="14.25" thickTop="1" thickBot="1">
      <c r="C9" s="15" t="s">
        <v>12</v>
      </c>
      <c r="D9" s="93">
        <v>48</v>
      </c>
      <c r="E9" s="93"/>
      <c r="F9" s="55">
        <v>7036447</v>
      </c>
      <c r="G9" s="45" t="s">
        <v>128</v>
      </c>
      <c r="H9" s="45" t="s">
        <v>128</v>
      </c>
      <c r="I9" s="45" t="s">
        <v>128</v>
      </c>
      <c r="J9" s="45" t="s">
        <v>128</v>
      </c>
      <c r="K9" s="45" t="s">
        <v>128</v>
      </c>
      <c r="L9" s="45" t="s">
        <v>128</v>
      </c>
      <c r="M9" s="45" t="s">
        <v>128</v>
      </c>
      <c r="N9" s="45" t="s">
        <v>128</v>
      </c>
      <c r="O9" s="45" t="s">
        <v>128</v>
      </c>
      <c r="P9" s="45" t="s">
        <v>128</v>
      </c>
      <c r="Q9" s="45" t="s">
        <v>128</v>
      </c>
      <c r="R9" s="55" t="s">
        <v>128</v>
      </c>
      <c r="S9" s="56" t="s">
        <v>128</v>
      </c>
    </row>
    <row r="10" spans="1:19" ht="14.25" thickTop="1" thickBot="1">
      <c r="C10" s="15" t="s">
        <v>13</v>
      </c>
      <c r="D10" s="93">
        <f>INT(D8/24/1.0026)</f>
        <v>82285</v>
      </c>
      <c r="E10" s="93"/>
      <c r="F10" s="46">
        <f>INT(F8/24/1.0026)</f>
        <v>2949829</v>
      </c>
      <c r="G10" s="46">
        <f t="shared" ref="G10:S10" si="0">INT(G8/24/1.0026)</f>
        <v>2949829</v>
      </c>
      <c r="H10" s="46">
        <f t="shared" si="0"/>
        <v>2949829</v>
      </c>
      <c r="I10" s="46">
        <f t="shared" si="0"/>
        <v>6171453</v>
      </c>
      <c r="J10" s="46">
        <f t="shared" si="0"/>
        <v>5485736</v>
      </c>
      <c r="K10" s="46">
        <f t="shared" si="0"/>
        <v>5485736</v>
      </c>
      <c r="L10" s="46">
        <f t="shared" si="0"/>
        <v>5485736</v>
      </c>
      <c r="M10" s="46">
        <f t="shared" si="0"/>
        <v>5485736</v>
      </c>
      <c r="N10" s="46">
        <f t="shared" si="0"/>
        <v>5485736</v>
      </c>
      <c r="O10" s="46">
        <f t="shared" si="0"/>
        <v>5485736</v>
      </c>
      <c r="P10" s="46">
        <f t="shared" si="0"/>
        <v>5485736</v>
      </c>
      <c r="Q10" s="46">
        <f t="shared" si="0"/>
        <v>5485736</v>
      </c>
      <c r="R10" s="46">
        <f t="shared" si="0"/>
        <v>5485736</v>
      </c>
      <c r="S10" s="46">
        <f t="shared" si="0"/>
        <v>5485736</v>
      </c>
    </row>
    <row r="11" spans="1:19" ht="14.25" thickTop="1" thickBot="1">
      <c r="C11" s="15" t="s">
        <v>14</v>
      </c>
      <c r="D11" s="89">
        <f>ROUND(D9/24/1.0026,0)</f>
        <v>2</v>
      </c>
      <c r="E11" s="90"/>
      <c r="F11" s="55">
        <f>ROUND(F9/24/1.0026,0)</f>
        <v>292425</v>
      </c>
      <c r="G11" s="55" t="s">
        <v>128</v>
      </c>
      <c r="H11" s="55" t="s">
        <v>128</v>
      </c>
      <c r="I11" s="55" t="s">
        <v>128</v>
      </c>
      <c r="J11" s="55" t="s">
        <v>128</v>
      </c>
      <c r="K11" s="55" t="s">
        <v>128</v>
      </c>
      <c r="L11" s="55" t="s">
        <v>128</v>
      </c>
      <c r="M11" s="55" t="s">
        <v>128</v>
      </c>
      <c r="N11" s="55" t="s">
        <v>128</v>
      </c>
      <c r="O11" s="55" t="s">
        <v>128</v>
      </c>
      <c r="P11" s="55" t="s">
        <v>128</v>
      </c>
      <c r="Q11" s="55" t="s">
        <v>128</v>
      </c>
      <c r="R11" s="55" t="s">
        <v>128</v>
      </c>
      <c r="S11" s="55" t="s">
        <v>128</v>
      </c>
    </row>
    <row r="12" spans="1:19" ht="14.25" thickTop="1" thickBot="1">
      <c r="C12" s="15" t="s">
        <v>15</v>
      </c>
      <c r="D12" s="63">
        <f>D11/D10</f>
        <v>2.4305766543112353E-5</v>
      </c>
      <c r="E12" s="64"/>
      <c r="F12" s="56">
        <f>F11/F10</f>
        <v>9.9132864989801103E-2</v>
      </c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</row>
    <row r="13" spans="1:19" ht="20.25" customHeight="1" thickTop="1" thickBot="1">
      <c r="C13"/>
    </row>
    <row r="14" spans="1:19" ht="41.25" thickTop="1" thickBot="1">
      <c r="C14" s="15" t="s">
        <v>16</v>
      </c>
      <c r="D14" s="42" t="s">
        <v>129</v>
      </c>
      <c r="E14" s="42" t="s">
        <v>130</v>
      </c>
    </row>
    <row r="15" spans="1:19" ht="14.25" thickTop="1" thickBot="1">
      <c r="C15" s="15" t="s">
        <v>131</v>
      </c>
      <c r="D15" s="16">
        <v>227.88059999999999</v>
      </c>
      <c r="E15" s="17">
        <f>D15/24/1.0026/100</f>
        <v>9.4704019549172166E-2</v>
      </c>
    </row>
    <row r="16" spans="1:19" s="10" customFormat="1" ht="14.25" thickTop="1" thickBot="1">
      <c r="C16" s="15" t="s">
        <v>20</v>
      </c>
      <c r="D16" s="17"/>
      <c r="E16" s="24">
        <f>D16/1.0026/24/12</f>
        <v>0</v>
      </c>
    </row>
    <row r="17" spans="3:19" ht="20.25" customHeight="1" thickTop="1" thickBot="1">
      <c r="C17"/>
    </row>
    <row r="18" spans="3:19" s="10" customFormat="1" ht="15.4" thickTop="1" thickBot="1">
      <c r="C18" s="52" t="s">
        <v>3</v>
      </c>
      <c r="D18" s="92" t="s">
        <v>21</v>
      </c>
      <c r="E18" s="92"/>
      <c r="F18" s="9"/>
      <c r="G18" s="9"/>
      <c r="H18" s="9"/>
      <c r="I18" s="9"/>
      <c r="J18" s="9"/>
      <c r="K18" s="9"/>
    </row>
    <row r="19" spans="3:19" ht="15.75" customHeight="1" thickTop="1" thickBot="1">
      <c r="C19" s="14" t="s">
        <v>5</v>
      </c>
      <c r="D19" s="87" t="s">
        <v>114</v>
      </c>
      <c r="E19" s="87"/>
      <c r="F19" s="42" t="s">
        <v>115</v>
      </c>
      <c r="G19" s="42" t="s">
        <v>116</v>
      </c>
      <c r="H19" s="42" t="s">
        <v>117</v>
      </c>
      <c r="I19" s="42" t="s">
        <v>118</v>
      </c>
      <c r="J19" s="42" t="s">
        <v>119</v>
      </c>
      <c r="K19" s="42" t="s">
        <v>120</v>
      </c>
      <c r="L19" s="42" t="s">
        <v>121</v>
      </c>
      <c r="M19" s="42" t="s">
        <v>122</v>
      </c>
      <c r="N19" s="42" t="s">
        <v>123</v>
      </c>
      <c r="O19" s="42" t="s">
        <v>124</v>
      </c>
      <c r="P19" s="42" t="s">
        <v>125</v>
      </c>
      <c r="Q19" s="42" t="s">
        <v>126</v>
      </c>
      <c r="R19" s="42" t="s">
        <v>127</v>
      </c>
      <c r="S19" s="42" t="s">
        <v>173</v>
      </c>
    </row>
    <row r="20" spans="3:19" ht="14.25" thickTop="1" thickBot="1">
      <c r="C20" s="15" t="s">
        <v>11</v>
      </c>
      <c r="D20" s="93">
        <v>25700977</v>
      </c>
      <c r="E20" s="93">
        <v>76071978</v>
      </c>
      <c r="F20" s="46">
        <v>141192989</v>
      </c>
      <c r="G20" s="46">
        <v>155112991</v>
      </c>
      <c r="H20" s="46">
        <v>155112991</v>
      </c>
      <c r="I20" s="46">
        <v>199912993</v>
      </c>
      <c r="J20" s="46">
        <v>177412989</v>
      </c>
      <c r="K20" s="46">
        <v>177412989</v>
      </c>
      <c r="L20" s="46">
        <v>179999986</v>
      </c>
      <c r="M20" s="46">
        <v>179999986</v>
      </c>
      <c r="N20" s="46">
        <v>179999986</v>
      </c>
      <c r="O20" s="46">
        <v>179999986</v>
      </c>
      <c r="P20" s="46">
        <v>179999986</v>
      </c>
      <c r="Q20" s="46">
        <v>179999986</v>
      </c>
      <c r="R20" s="55">
        <v>179999986</v>
      </c>
      <c r="S20" s="46">
        <v>179999986</v>
      </c>
    </row>
    <row r="21" spans="3:19" ht="14.25" thickTop="1" thickBot="1">
      <c r="C21" s="15" t="s">
        <v>12</v>
      </c>
      <c r="D21" s="93">
        <v>25700929</v>
      </c>
      <c r="E21" s="93"/>
      <c r="F21" s="55">
        <v>29173855</v>
      </c>
      <c r="G21" s="55">
        <v>3368736</v>
      </c>
      <c r="H21" s="55">
        <v>962496</v>
      </c>
      <c r="I21" s="55">
        <v>962496</v>
      </c>
      <c r="J21" s="55" t="s">
        <v>128</v>
      </c>
      <c r="K21" s="55" t="s">
        <v>128</v>
      </c>
      <c r="L21" s="45" t="s">
        <v>128</v>
      </c>
      <c r="M21" s="45" t="s">
        <v>128</v>
      </c>
      <c r="N21" s="45" t="s">
        <v>128</v>
      </c>
      <c r="O21" s="45" t="s">
        <v>128</v>
      </c>
      <c r="P21" s="45" t="s">
        <v>128</v>
      </c>
      <c r="Q21" s="45" t="s">
        <v>128</v>
      </c>
      <c r="R21" s="45" t="s">
        <v>128</v>
      </c>
      <c r="S21" s="45" t="s">
        <v>128</v>
      </c>
    </row>
    <row r="22" spans="3:19" ht="14.25" thickTop="1" thickBot="1">
      <c r="C22" s="15" t="s">
        <v>13</v>
      </c>
      <c r="D22" s="93">
        <f>INT(D20/24/1.0026)</f>
        <v>1068096</v>
      </c>
      <c r="E22" s="93"/>
      <c r="F22" s="46">
        <f>INT(F20/24/1.0026)</f>
        <v>5867784</v>
      </c>
      <c r="G22" s="46">
        <f t="shared" ref="G22:S22" si="1">INT(G20/24/1.0026)</f>
        <v>6446280</v>
      </c>
      <c r="H22" s="46">
        <f t="shared" si="1"/>
        <v>6446280</v>
      </c>
      <c r="I22" s="46">
        <f t="shared" si="1"/>
        <v>8308106</v>
      </c>
      <c r="J22" s="46">
        <f t="shared" si="1"/>
        <v>7373037</v>
      </c>
      <c r="K22" s="46">
        <f t="shared" si="1"/>
        <v>7373037</v>
      </c>
      <c r="L22" s="46">
        <f t="shared" si="1"/>
        <v>7480549</v>
      </c>
      <c r="M22" s="46">
        <f t="shared" si="1"/>
        <v>7480549</v>
      </c>
      <c r="N22" s="46">
        <f t="shared" si="1"/>
        <v>7480549</v>
      </c>
      <c r="O22" s="46">
        <f t="shared" si="1"/>
        <v>7480549</v>
      </c>
      <c r="P22" s="46">
        <f t="shared" si="1"/>
        <v>7480549</v>
      </c>
      <c r="Q22" s="46">
        <f t="shared" si="1"/>
        <v>7480549</v>
      </c>
      <c r="R22" s="46">
        <f t="shared" si="1"/>
        <v>7480549</v>
      </c>
      <c r="S22" s="46">
        <f t="shared" si="1"/>
        <v>7480549</v>
      </c>
    </row>
    <row r="23" spans="3:19" ht="14.25" thickTop="1" thickBot="1">
      <c r="C23" s="15" t="s">
        <v>14</v>
      </c>
      <c r="D23" s="89">
        <f>ROUND(D21/24/1.0026,0)</f>
        <v>1068095</v>
      </c>
      <c r="E23" s="90"/>
      <c r="F23" s="55">
        <f>ROUND(F21/24/1.0026,0)</f>
        <v>1212425</v>
      </c>
      <c r="G23" s="55">
        <f t="shared" ref="G23:I23" si="2">ROUND(G21/24/1.0026,0)</f>
        <v>140000</v>
      </c>
      <c r="H23" s="55">
        <f t="shared" si="2"/>
        <v>40000</v>
      </c>
      <c r="I23" s="55">
        <f t="shared" si="2"/>
        <v>40000</v>
      </c>
      <c r="J23" s="45" t="s">
        <v>128</v>
      </c>
      <c r="K23" s="45" t="s">
        <v>128</v>
      </c>
      <c r="L23" s="45" t="s">
        <v>128</v>
      </c>
      <c r="M23" s="45" t="s">
        <v>128</v>
      </c>
      <c r="N23" s="45" t="s">
        <v>128</v>
      </c>
      <c r="O23" s="45" t="s">
        <v>128</v>
      </c>
      <c r="P23" s="45" t="s">
        <v>128</v>
      </c>
      <c r="Q23" s="45" t="s">
        <v>128</v>
      </c>
      <c r="R23" s="45" t="s">
        <v>128</v>
      </c>
      <c r="S23" s="45" t="s">
        <v>128</v>
      </c>
    </row>
    <row r="24" spans="3:19" ht="14.25" thickTop="1" thickBot="1">
      <c r="C24" s="15" t="s">
        <v>15</v>
      </c>
      <c r="D24" s="63">
        <f>D23/D22</f>
        <v>0.99999906375456893</v>
      </c>
      <c r="E24" s="64"/>
      <c r="F24" s="56">
        <f>F23/F22</f>
        <v>0.20662399979276674</v>
      </c>
      <c r="G24" s="56">
        <f t="shared" ref="G24:I24" si="3">G23/G22</f>
        <v>2.171795205917211E-2</v>
      </c>
      <c r="H24" s="56">
        <f t="shared" si="3"/>
        <v>6.2051291597634605E-3</v>
      </c>
      <c r="I24" s="56">
        <f t="shared" si="3"/>
        <v>4.8145750668082471E-3</v>
      </c>
      <c r="J24" s="56"/>
      <c r="K24" s="56"/>
      <c r="L24" s="56"/>
      <c r="M24" s="56"/>
      <c r="N24" s="56"/>
      <c r="O24" s="56"/>
      <c r="P24" s="56"/>
      <c r="Q24" s="56"/>
      <c r="R24" s="56"/>
      <c r="S24" s="56"/>
    </row>
    <row r="25" spans="3:19" ht="20.25" customHeight="1" thickTop="1" thickBot="1">
      <c r="C25"/>
    </row>
    <row r="26" spans="3:19" ht="41.25" thickTop="1" thickBot="1">
      <c r="C26" s="15" t="s">
        <v>16</v>
      </c>
      <c r="D26" s="42" t="s">
        <v>129</v>
      </c>
      <c r="E26" s="42" t="s">
        <v>130</v>
      </c>
    </row>
    <row r="27" spans="3:19" ht="14.25" thickTop="1" thickBot="1">
      <c r="C27" s="15" t="s">
        <v>131</v>
      </c>
      <c r="D27" s="16">
        <v>364.17720000000003</v>
      </c>
      <c r="E27" s="17">
        <f>D27/24/1.0026/100</f>
        <v>0.15134699780570518</v>
      </c>
    </row>
    <row r="28" spans="3:19" ht="14.25" thickTop="1" thickBot="1">
      <c r="C28" s="15" t="s">
        <v>20</v>
      </c>
      <c r="D28" s="17">
        <v>125.72199999999999</v>
      </c>
      <c r="E28" s="17">
        <f>D28/24/1.0026/100</f>
        <v>5.2248321031983513E-2</v>
      </c>
    </row>
    <row r="29" spans="3:19" ht="20.25" customHeight="1" thickTop="1" thickBot="1">
      <c r="C29"/>
    </row>
    <row r="30" spans="3:19" s="10" customFormat="1" ht="15.4" thickTop="1" thickBot="1">
      <c r="C30" s="52" t="s">
        <v>24</v>
      </c>
      <c r="D30" s="92" t="s">
        <v>4</v>
      </c>
      <c r="E30" s="92"/>
      <c r="F30" s="9"/>
      <c r="G30" s="9"/>
      <c r="H30" s="9"/>
      <c r="I30" s="9"/>
      <c r="J30" s="9"/>
      <c r="K30" s="9"/>
    </row>
    <row r="31" spans="3:19" ht="15.75" customHeight="1" thickTop="1" thickBot="1">
      <c r="C31" s="14" t="s">
        <v>5</v>
      </c>
      <c r="D31" s="87" t="s">
        <v>158</v>
      </c>
      <c r="E31" s="87"/>
    </row>
    <row r="32" spans="3:19" ht="14.25" thickTop="1" thickBot="1">
      <c r="C32" s="15" t="s">
        <v>11</v>
      </c>
      <c r="D32" s="65">
        <v>54250990</v>
      </c>
      <c r="E32" s="66"/>
    </row>
    <row r="33" spans="3:18" ht="14.25" thickTop="1" thickBot="1">
      <c r="C33" s="15" t="s">
        <v>12</v>
      </c>
      <c r="D33" s="93">
        <v>52263532</v>
      </c>
      <c r="E33" s="93"/>
    </row>
    <row r="34" spans="3:18" ht="14.25" thickTop="1" thickBot="1">
      <c r="C34" s="15" t="s">
        <v>13</v>
      </c>
      <c r="D34" s="93">
        <f>INT(D32/24/1.0026)</f>
        <v>2254595</v>
      </c>
      <c r="E34" s="93"/>
    </row>
    <row r="35" spans="3:18" ht="14.25" thickTop="1" thickBot="1">
      <c r="C35" s="15" t="s">
        <v>14</v>
      </c>
      <c r="D35" s="89">
        <f>ROUND(D33/24/1.0026,0)</f>
        <v>2172000</v>
      </c>
      <c r="E35" s="90"/>
    </row>
    <row r="36" spans="3:18" ht="14.25" thickTop="1" thickBot="1">
      <c r="C36" s="15" t="s">
        <v>15</v>
      </c>
      <c r="D36" s="63">
        <f>D35/D34</f>
        <v>0.96336592603106097</v>
      </c>
      <c r="E36" s="64"/>
    </row>
    <row r="37" spans="3:18" ht="20.25" customHeight="1" thickTop="1" thickBot="1">
      <c r="C37"/>
    </row>
    <row r="38" spans="3:18" ht="41.25" thickTop="1" thickBot="1">
      <c r="C38" s="15" t="s">
        <v>16</v>
      </c>
      <c r="D38" s="42" t="s">
        <v>129</v>
      </c>
      <c r="E38" s="42" t="s">
        <v>130</v>
      </c>
    </row>
    <row r="39" spans="3:18" ht="14.25" thickTop="1" thickBot="1">
      <c r="C39" s="15" t="s">
        <v>131</v>
      </c>
      <c r="D39" s="16">
        <v>227.88059999999999</v>
      </c>
      <c r="E39" s="17">
        <f>D39/24/1.0026/100</f>
        <v>9.4704019549172166E-2</v>
      </c>
    </row>
    <row r="40" spans="3:18" ht="14.25" thickTop="1" thickBot="1">
      <c r="C40" s="15" t="s">
        <v>20</v>
      </c>
      <c r="D40" s="17">
        <v>0</v>
      </c>
      <c r="E40" s="24">
        <v>0</v>
      </c>
    </row>
    <row r="41" spans="3:18" ht="20.25" customHeight="1" thickTop="1" thickBot="1">
      <c r="C41"/>
    </row>
    <row r="42" spans="3:18" s="10" customFormat="1" ht="15.4" thickTop="1" thickBot="1">
      <c r="C42" s="52" t="s">
        <v>24</v>
      </c>
      <c r="D42" s="92" t="s">
        <v>21</v>
      </c>
      <c r="E42" s="92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3:18" ht="15.75" customHeight="1" thickTop="1" thickBot="1">
      <c r="C43" s="14" t="s">
        <v>5</v>
      </c>
      <c r="D43" s="87" t="s">
        <v>114</v>
      </c>
      <c r="E43" s="87"/>
    </row>
    <row r="44" spans="3:18" ht="14.25" thickTop="1" thickBot="1">
      <c r="C44" s="15" t="s">
        <v>11</v>
      </c>
      <c r="D44" s="65">
        <v>50371000</v>
      </c>
      <c r="E44" s="66"/>
      <c r="F44" s="11"/>
    </row>
    <row r="45" spans="3:18" ht="14.25" thickTop="1" thickBot="1">
      <c r="C45" s="15" t="s">
        <v>12</v>
      </c>
      <c r="D45" s="93">
        <v>3007800</v>
      </c>
      <c r="E45" s="93"/>
    </row>
    <row r="46" spans="3:18" ht="14.25" thickTop="1" thickBot="1">
      <c r="C46" s="15" t="s">
        <v>13</v>
      </c>
      <c r="D46" s="93">
        <f>INT(D44/24/1.0026)</f>
        <v>2093348</v>
      </c>
      <c r="E46" s="93"/>
    </row>
    <row r="47" spans="3:18" ht="14.25" thickTop="1" thickBot="1">
      <c r="C47" s="15" t="s">
        <v>14</v>
      </c>
      <c r="D47" s="89">
        <f>ROUND(D45/24/1.0026,0)</f>
        <v>125000</v>
      </c>
      <c r="E47" s="90"/>
    </row>
    <row r="48" spans="3:18" ht="14.25" thickTop="1" thickBot="1">
      <c r="C48" s="15" t="s">
        <v>15</v>
      </c>
      <c r="D48" s="63">
        <f>D47/D46</f>
        <v>5.971295742513906E-2</v>
      </c>
      <c r="E48" s="64"/>
    </row>
    <row r="49" spans="2:11" ht="15" thickTop="1" thickBot="1">
      <c r="C49"/>
      <c r="D49" s="48"/>
      <c r="E49" s="48"/>
    </row>
    <row r="50" spans="2:11" ht="41.25" thickTop="1" thickBot="1">
      <c r="C50" s="15" t="s">
        <v>16</v>
      </c>
      <c r="D50" s="42" t="s">
        <v>129</v>
      </c>
      <c r="E50" s="42" t="s">
        <v>130</v>
      </c>
    </row>
    <row r="51" spans="2:11" ht="14.25" thickTop="1" thickBot="1">
      <c r="C51" s="15" t="s">
        <v>131</v>
      </c>
      <c r="D51" s="16">
        <v>364.17720000000003</v>
      </c>
      <c r="E51" s="17">
        <f>D51/24/1.0026/100</f>
        <v>0.15134699780570518</v>
      </c>
    </row>
    <row r="52" spans="2:11" ht="14.25" thickTop="1" thickBot="1">
      <c r="C52" s="15" t="s">
        <v>20</v>
      </c>
      <c r="D52" s="17">
        <v>0</v>
      </c>
      <c r="E52" s="24">
        <v>0</v>
      </c>
    </row>
    <row r="53" spans="2:11" ht="20.25" customHeight="1" thickTop="1"/>
    <row r="54" spans="2:11" ht="20.25" customHeight="1"/>
    <row r="55" spans="2:11" ht="20.25" customHeight="1"/>
    <row r="56" spans="2:11" ht="20.25" customHeight="1"/>
    <row r="57" spans="2:11" s="10" customFormat="1" ht="36" customHeight="1">
      <c r="B57" s="9"/>
      <c r="C57" s="9"/>
      <c r="D57" s="9"/>
      <c r="E57" s="9"/>
      <c r="F57" s="9"/>
      <c r="G57" s="9"/>
      <c r="H57" s="9"/>
      <c r="I57" s="9"/>
      <c r="J57" s="9"/>
      <c r="K57" s="9"/>
    </row>
    <row r="58" spans="2:11" ht="20.25" customHeight="1"/>
    <row r="59" spans="2:11" ht="20.25" customHeight="1"/>
    <row r="60" spans="2:11" ht="20.25" customHeight="1"/>
    <row r="61" spans="2:11" ht="20.25" customHeight="1"/>
    <row r="62" spans="2:11" s="10" customFormat="1" ht="36" customHeight="1">
      <c r="B62" s="9"/>
      <c r="C62" s="9"/>
      <c r="D62" s="9"/>
      <c r="E62" s="9"/>
      <c r="F62" s="9"/>
      <c r="G62" s="9"/>
      <c r="H62" s="9"/>
      <c r="I62" s="9"/>
      <c r="J62" s="9"/>
      <c r="K62" s="9"/>
    </row>
    <row r="63" spans="2:11" ht="20.25" customHeight="1"/>
    <row r="64" spans="2:11" ht="20.25" customHeight="1"/>
    <row r="65" spans="2:11" ht="20.25" customHeight="1"/>
    <row r="66" spans="2:11" ht="20.25" customHeight="1"/>
    <row r="67" spans="2:11" s="10" customFormat="1" ht="36" customHeight="1">
      <c r="B67" s="9"/>
      <c r="C67" s="9"/>
      <c r="D67" s="9"/>
      <c r="E67" s="9"/>
      <c r="F67" s="9"/>
      <c r="G67" s="9"/>
      <c r="H67" s="9"/>
      <c r="I67" s="9"/>
      <c r="J67" s="9"/>
      <c r="K67" s="9"/>
    </row>
    <row r="68" spans="2:11" ht="20.25" customHeight="1"/>
    <row r="69" spans="2:11" ht="20.25" customHeight="1"/>
    <row r="70" spans="2:11" ht="20.25" customHeight="1"/>
    <row r="71" spans="2:11" ht="20.25" customHeight="1"/>
    <row r="72" spans="2:11" s="10" customFormat="1" ht="36" customHeight="1"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2:11" ht="20.25" customHeight="1"/>
    <row r="74" spans="2:11" ht="20.25" customHeight="1"/>
    <row r="75" spans="2:11" ht="20.25" customHeight="1"/>
    <row r="76" spans="2:11" ht="20.25" customHeight="1"/>
    <row r="77" spans="2:11" s="10" customFormat="1" ht="36" customHeight="1">
      <c r="B77" s="9"/>
      <c r="C77" s="9"/>
      <c r="D77" s="9"/>
      <c r="E77" s="9"/>
      <c r="F77" s="9"/>
      <c r="G77" s="9"/>
      <c r="H77" s="9"/>
      <c r="I77" s="9"/>
      <c r="J77" s="9"/>
      <c r="K77" s="9"/>
    </row>
    <row r="78" spans="2:11" ht="20.25" customHeight="1"/>
    <row r="79" spans="2:11" ht="20.25" customHeight="1"/>
    <row r="80" spans="2:11" ht="20.25" customHeight="1"/>
    <row r="81" spans="2:11" ht="20.25" customHeight="1"/>
    <row r="82" spans="2:11" s="10" customFormat="1" ht="36" customHeight="1">
      <c r="B82" s="9"/>
      <c r="C82" s="9"/>
      <c r="D82" s="9"/>
      <c r="E82" s="9"/>
      <c r="F82" s="9"/>
      <c r="G82" s="9"/>
      <c r="H82" s="9"/>
      <c r="I82" s="9"/>
      <c r="J82" s="9"/>
      <c r="K82" s="9"/>
    </row>
    <row r="83" spans="2:11" ht="20.25" customHeight="1"/>
    <row r="84" spans="2:11" ht="20.25" customHeight="1"/>
    <row r="85" spans="2:11" ht="20.25" customHeight="1"/>
    <row r="86" spans="2:11" ht="20.25" customHeight="1"/>
    <row r="87" spans="2:11" s="10" customFormat="1" ht="36" customHeight="1">
      <c r="B87" s="9"/>
      <c r="C87" s="9"/>
      <c r="D87" s="9"/>
      <c r="E87" s="9"/>
      <c r="F87" s="9"/>
      <c r="G87" s="9"/>
      <c r="H87" s="9"/>
      <c r="I87" s="9"/>
      <c r="J87" s="9"/>
      <c r="K87" s="9"/>
    </row>
    <row r="88" spans="2:11" ht="20.25" customHeight="1"/>
    <row r="89" spans="2:11" ht="20.25" customHeight="1"/>
    <row r="90" spans="2:11" ht="20.25" customHeight="1"/>
    <row r="91" spans="2:11" ht="20.25" customHeight="1"/>
    <row r="92" spans="2:11" s="10" customFormat="1" ht="36" customHeight="1">
      <c r="B92" s="9"/>
      <c r="C92" s="9"/>
      <c r="D92" s="9"/>
      <c r="E92" s="9"/>
      <c r="F92" s="9"/>
      <c r="G92" s="9"/>
      <c r="H92" s="9"/>
      <c r="I92" s="9"/>
      <c r="J92" s="9"/>
      <c r="K92" s="9"/>
    </row>
    <row r="93" spans="2:11" ht="20.25" customHeight="1"/>
    <row r="94" spans="2:11" ht="20.25" customHeight="1"/>
    <row r="95" spans="2:11" ht="20.25" customHeight="1"/>
    <row r="96" spans="2:11" ht="20.25" customHeight="1"/>
    <row r="97" spans="2:11" s="10" customFormat="1" ht="36" customHeight="1">
      <c r="B97" s="9"/>
      <c r="C97" s="9"/>
      <c r="D97" s="9"/>
      <c r="E97" s="9"/>
      <c r="F97" s="9"/>
      <c r="G97" s="9"/>
      <c r="H97" s="9"/>
      <c r="I97" s="9"/>
      <c r="J97" s="9"/>
      <c r="K97" s="9"/>
    </row>
    <row r="98" spans="2:11" ht="20.25" customHeight="1"/>
    <row r="99" spans="2:11" ht="20.25" customHeight="1"/>
    <row r="100" spans="2:11" ht="20.25" customHeight="1"/>
    <row r="101" spans="2:11" ht="20.25" customHeight="1"/>
    <row r="102" spans="2:11" s="10" customFormat="1" ht="36" customHeight="1">
      <c r="B102" s="9"/>
      <c r="C102" s="9"/>
      <c r="D102" s="9"/>
      <c r="E102" s="9"/>
      <c r="F102" s="9"/>
      <c r="G102" s="9"/>
      <c r="H102" s="9"/>
      <c r="I102" s="9"/>
      <c r="J102" s="9"/>
      <c r="K102" s="9"/>
    </row>
    <row r="103" spans="2:11" ht="20.25" customHeight="1"/>
    <row r="104" spans="2:11" ht="20.25" customHeight="1"/>
    <row r="105" spans="2:11" ht="20.25" customHeight="1"/>
    <row r="106" spans="2:11" ht="20.25" customHeight="1"/>
    <row r="107" spans="2:11" s="10" customFormat="1" ht="36" customHeight="1">
      <c r="B107" s="9"/>
      <c r="C107" s="9"/>
      <c r="D107" s="9"/>
      <c r="E107" s="9"/>
      <c r="F107" s="9"/>
      <c r="G107" s="9"/>
      <c r="H107" s="9"/>
      <c r="I107" s="9"/>
      <c r="J107" s="9"/>
      <c r="K107" s="9"/>
    </row>
    <row r="108" spans="2:11" ht="20.25" customHeight="1"/>
    <row r="109" spans="2:11" ht="20.25" customHeight="1"/>
    <row r="110" spans="2:11" ht="20.25" customHeight="1"/>
    <row r="111" spans="2:11" ht="20.25" customHeight="1"/>
    <row r="112" spans="2:11" s="10" customFormat="1" ht="36" customHeight="1">
      <c r="B112" s="9"/>
      <c r="C112" s="9"/>
      <c r="D112" s="9"/>
      <c r="E112" s="9"/>
      <c r="F112" s="9"/>
      <c r="G112" s="9"/>
      <c r="H112" s="9"/>
      <c r="I112" s="9"/>
      <c r="J112" s="9"/>
      <c r="K112" s="9"/>
    </row>
    <row r="113" spans="2:11" ht="20.25" customHeight="1"/>
    <row r="114" spans="2:11" ht="20.25" customHeight="1"/>
    <row r="115" spans="2:11" ht="20.25" customHeight="1"/>
    <row r="116" spans="2:11" ht="20.25" customHeight="1"/>
    <row r="117" spans="2:11" s="10" customFormat="1" ht="36" customHeight="1">
      <c r="B117" s="9"/>
      <c r="C117" s="9"/>
      <c r="D117" s="9"/>
      <c r="E117" s="9"/>
      <c r="F117" s="9"/>
      <c r="G117" s="9"/>
      <c r="H117" s="9"/>
      <c r="I117" s="9"/>
      <c r="J117" s="9"/>
      <c r="K117" s="9"/>
    </row>
    <row r="118" spans="2:11" ht="20.25" customHeight="1"/>
    <row r="119" spans="2:11" ht="20.25" customHeight="1"/>
    <row r="120" spans="2:11" ht="20.25" customHeight="1"/>
    <row r="121" spans="2:11" ht="20.25" customHeight="1"/>
    <row r="122" spans="2:11" s="10" customFormat="1" ht="36" customHeight="1">
      <c r="B122" s="9"/>
      <c r="C122" s="9"/>
      <c r="D122" s="9"/>
      <c r="E122" s="9"/>
      <c r="F122" s="9"/>
      <c r="G122" s="9"/>
      <c r="H122" s="9"/>
      <c r="I122" s="9"/>
      <c r="J122" s="9"/>
      <c r="K122" s="9"/>
    </row>
    <row r="123" spans="2:11" ht="20.25" customHeight="1"/>
    <row r="124" spans="2:11" ht="20.25" customHeight="1"/>
    <row r="125" spans="2:11" ht="20.25" customHeight="1"/>
    <row r="126" spans="2:11" ht="20.25" customHeight="1"/>
    <row r="127" spans="2:11" s="10" customFormat="1" ht="36" customHeight="1">
      <c r="B127" s="9"/>
      <c r="C127" s="9"/>
      <c r="D127" s="9"/>
      <c r="E127" s="9"/>
      <c r="F127" s="9"/>
      <c r="G127" s="9"/>
      <c r="H127" s="9"/>
      <c r="I127" s="9"/>
      <c r="J127" s="9"/>
      <c r="K127" s="9"/>
    </row>
    <row r="128" spans="2:11" ht="20.25" customHeight="1"/>
    <row r="129" spans="2:11" ht="20.25" customHeight="1"/>
    <row r="130" spans="2:11" ht="20.25" customHeight="1"/>
    <row r="131" spans="2:11" ht="20.25" customHeight="1"/>
    <row r="132" spans="2:11" s="10" customFormat="1" ht="36" customHeight="1">
      <c r="B132" s="9"/>
      <c r="C132" s="9"/>
      <c r="D132" s="9"/>
      <c r="E132" s="9"/>
      <c r="F132" s="9"/>
      <c r="G132" s="9"/>
      <c r="H132" s="9"/>
      <c r="I132" s="9"/>
      <c r="J132" s="9"/>
      <c r="K132" s="9"/>
    </row>
    <row r="133" spans="2:11" ht="20.25" customHeight="1"/>
    <row r="134" spans="2:11" ht="20.25" customHeight="1"/>
    <row r="135" spans="2:11" ht="20.25" customHeight="1"/>
    <row r="136" spans="2:11" ht="20.25" customHeight="1"/>
    <row r="137" spans="2:11" s="10" customFormat="1" ht="36" customHeight="1">
      <c r="B137" s="9"/>
      <c r="C137" s="9"/>
      <c r="D137" s="9"/>
      <c r="E137" s="9"/>
      <c r="F137" s="9"/>
      <c r="G137" s="9"/>
      <c r="H137" s="9"/>
      <c r="I137" s="9"/>
      <c r="J137" s="9"/>
      <c r="K137" s="9"/>
    </row>
    <row r="138" spans="2:11" ht="20.25" customHeight="1"/>
    <row r="139" spans="2:11" ht="20.25" customHeight="1"/>
    <row r="140" spans="2:11" ht="20.25" customHeight="1"/>
    <row r="141" spans="2:11" ht="20.25" customHeight="1"/>
    <row r="142" spans="2:11" s="10" customFormat="1" ht="36" customHeight="1">
      <c r="B142" s="9"/>
      <c r="C142" s="9"/>
      <c r="D142" s="9"/>
      <c r="E142" s="9"/>
      <c r="F142" s="9"/>
      <c r="G142" s="9"/>
      <c r="H142" s="9"/>
      <c r="I142" s="9"/>
      <c r="J142" s="9"/>
      <c r="K142" s="9"/>
    </row>
    <row r="143" spans="2:11" ht="20.25" customHeight="1"/>
    <row r="144" spans="2:11" ht="20.25" customHeight="1"/>
    <row r="145" spans="2:11" ht="20.25" customHeight="1"/>
    <row r="146" spans="2:11" ht="20.25" customHeight="1"/>
    <row r="147" spans="2:11" s="10" customFormat="1" ht="36" customHeight="1">
      <c r="B147" s="9"/>
      <c r="C147" s="9"/>
      <c r="D147" s="9"/>
      <c r="E147" s="9"/>
      <c r="F147" s="9"/>
      <c r="G147" s="9"/>
      <c r="H147" s="9"/>
      <c r="I147" s="9"/>
      <c r="J147" s="9"/>
      <c r="K147" s="9"/>
    </row>
    <row r="148" spans="2:11" ht="20.25" customHeight="1"/>
    <row r="149" spans="2:11" ht="20.25" customHeight="1"/>
    <row r="150" spans="2:11" ht="20.25" customHeight="1"/>
    <row r="151" spans="2:11" ht="20.25" customHeight="1"/>
    <row r="152" spans="2:11" s="10" customFormat="1" ht="36" customHeight="1">
      <c r="B152" s="9"/>
      <c r="C152" s="9"/>
      <c r="D152" s="9"/>
      <c r="E152" s="9"/>
      <c r="F152" s="9"/>
      <c r="G152" s="9"/>
      <c r="H152" s="9"/>
      <c r="I152" s="9"/>
      <c r="J152" s="9"/>
      <c r="K152" s="9"/>
    </row>
    <row r="153" spans="2:11" ht="20.25" customHeight="1"/>
    <row r="154" spans="2:11" ht="20.25" customHeight="1"/>
    <row r="155" spans="2:11" ht="20.25" customHeight="1"/>
    <row r="156" spans="2:11" ht="20.25" customHeight="1"/>
    <row r="157" spans="2:11" s="10" customFormat="1" ht="36" customHeight="1">
      <c r="B157" s="9"/>
      <c r="C157" s="9"/>
      <c r="D157" s="9"/>
      <c r="E157" s="9"/>
      <c r="F157" s="9"/>
      <c r="G157" s="9"/>
      <c r="H157" s="9"/>
      <c r="I157" s="9"/>
      <c r="J157" s="9"/>
      <c r="K157" s="9"/>
    </row>
    <row r="158" spans="2:11" ht="20.25" customHeight="1"/>
    <row r="159" spans="2:11" ht="20.25" customHeight="1"/>
    <row r="160" spans="2:11" ht="20.25" customHeight="1"/>
    <row r="162" spans="2:11" s="10" customFormat="1" ht="36" customHeight="1">
      <c r="B162" s="9"/>
      <c r="C162" s="9"/>
      <c r="D162" s="9"/>
      <c r="E162" s="9"/>
      <c r="F162" s="9"/>
      <c r="G162" s="9"/>
      <c r="H162" s="9"/>
      <c r="I162" s="9"/>
      <c r="J162" s="9"/>
      <c r="K162" s="9"/>
    </row>
    <row r="163" spans="2:11" ht="20.25" customHeight="1"/>
    <row r="164" spans="2:11" ht="20.25" customHeight="1"/>
    <row r="165" spans="2:11" ht="20.25" customHeight="1"/>
    <row r="166" spans="2:11" ht="20.25" customHeight="1"/>
    <row r="167" spans="2:11" s="10" customFormat="1" ht="36" customHeight="1">
      <c r="B167" s="9"/>
      <c r="C167" s="9"/>
      <c r="D167" s="9"/>
      <c r="E167" s="9"/>
      <c r="F167" s="9"/>
      <c r="G167" s="9"/>
      <c r="H167" s="9"/>
      <c r="I167" s="9"/>
      <c r="J167" s="9"/>
      <c r="K167" s="9"/>
    </row>
    <row r="168" spans="2:11" ht="20.25" customHeight="1"/>
    <row r="169" spans="2:11" ht="20.25" customHeight="1"/>
    <row r="170" spans="2:11" ht="20.25" customHeight="1"/>
  </sheetData>
  <mergeCells count="31">
    <mergeCell ref="D48:E48"/>
    <mergeCell ref="D32:E32"/>
    <mergeCell ref="D33:E33"/>
    <mergeCell ref="D34:E34"/>
    <mergeCell ref="D35:E35"/>
    <mergeCell ref="D36:E36"/>
    <mergeCell ref="D42:E42"/>
    <mergeCell ref="D43:E43"/>
    <mergeCell ref="D44:E44"/>
    <mergeCell ref="D45:E45"/>
    <mergeCell ref="D46:E46"/>
    <mergeCell ref="D47:E47"/>
    <mergeCell ref="D31:E31"/>
    <mergeCell ref="D10:E10"/>
    <mergeCell ref="D11:E11"/>
    <mergeCell ref="D12:E12"/>
    <mergeCell ref="D18:E18"/>
    <mergeCell ref="D19:E19"/>
    <mergeCell ref="D20:E20"/>
    <mergeCell ref="D21:E21"/>
    <mergeCell ref="D22:E22"/>
    <mergeCell ref="D23:E23"/>
    <mergeCell ref="D24:E24"/>
    <mergeCell ref="D30:E30"/>
    <mergeCell ref="L2:S5"/>
    <mergeCell ref="D9:E9"/>
    <mergeCell ref="C1:J2"/>
    <mergeCell ref="C3:J4"/>
    <mergeCell ref="D6:E6"/>
    <mergeCell ref="D7:E7"/>
    <mergeCell ref="D8:E8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DA554-5F92-456D-8146-E6F941E8DC5C}">
  <dimension ref="C1:M179"/>
  <sheetViews>
    <sheetView showGridLines="0" topLeftCell="C16" workbookViewId="0">
      <selection activeCell="E27" sqref="E27:E28"/>
    </sheetView>
  </sheetViews>
  <sheetFormatPr baseColWidth="10" defaultColWidth="11.3984375" defaultRowHeight="14.25"/>
  <cols>
    <col min="1" max="2" width="7.3984375" customWidth="1"/>
    <col min="3" max="3" width="81.73046875" bestFit="1" customWidth="1"/>
    <col min="4" max="4" width="43" style="40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82" t="s">
        <v>174</v>
      </c>
      <c r="D1" s="82"/>
      <c r="E1" s="82"/>
      <c r="F1" s="82"/>
      <c r="G1" s="82"/>
      <c r="H1" s="82"/>
      <c r="I1" s="82"/>
      <c r="J1" s="82"/>
      <c r="K1" s="82"/>
    </row>
    <row r="2" spans="3:13" ht="30" customHeight="1">
      <c r="C2" s="82"/>
      <c r="D2" s="82"/>
      <c r="E2" s="82"/>
      <c r="F2" s="82"/>
      <c r="G2" s="82"/>
      <c r="H2" s="82"/>
      <c r="I2" s="82"/>
      <c r="J2" s="82"/>
      <c r="K2" s="82"/>
    </row>
    <row r="3" spans="3:13" ht="15" customHeight="1">
      <c r="C3" s="71" t="s">
        <v>2</v>
      </c>
      <c r="D3" s="71"/>
      <c r="E3" s="71"/>
      <c r="F3" s="71"/>
      <c r="G3" s="71"/>
      <c r="H3" s="71"/>
      <c r="I3" s="71"/>
      <c r="J3" s="71"/>
      <c r="K3" s="71"/>
    </row>
    <row r="4" spans="3:13" ht="15" customHeight="1">
      <c r="C4" s="71"/>
      <c r="D4" s="71"/>
      <c r="E4" s="71"/>
      <c r="F4" s="71"/>
      <c r="G4" s="71"/>
      <c r="H4" s="71"/>
      <c r="I4" s="71"/>
      <c r="J4" s="71"/>
      <c r="K4" s="71"/>
    </row>
    <row r="5" spans="3:13" ht="14.65" thickBot="1">
      <c r="C5" s="9"/>
      <c r="D5" s="39"/>
      <c r="E5" s="9"/>
      <c r="F5" s="9"/>
      <c r="G5" s="9"/>
      <c r="H5" s="9"/>
      <c r="I5" s="9"/>
      <c r="J5" s="9"/>
      <c r="K5" s="9"/>
    </row>
    <row r="6" spans="3:13" ht="15.4" thickTop="1" thickBot="1">
      <c r="C6" s="13" t="s">
        <v>3</v>
      </c>
      <c r="D6" s="92" t="s">
        <v>4</v>
      </c>
      <c r="E6" s="92"/>
      <c r="F6" s="10"/>
      <c r="G6" s="10"/>
      <c r="H6" s="9"/>
      <c r="I6" s="9"/>
      <c r="J6" s="9"/>
      <c r="K6" s="9"/>
    </row>
    <row r="7" spans="3:13" ht="15" thickTop="1" thickBot="1">
      <c r="C7" s="14" t="s">
        <v>34</v>
      </c>
      <c r="D7" s="87" t="s">
        <v>175</v>
      </c>
      <c r="E7" s="87"/>
      <c r="F7" s="9"/>
      <c r="G7" s="88"/>
      <c r="H7" s="88"/>
      <c r="I7" s="9"/>
      <c r="J7" s="9"/>
      <c r="K7" s="9"/>
    </row>
    <row r="8" spans="3:13" ht="15" thickTop="1" thickBot="1">
      <c r="C8" s="15" t="s">
        <v>11</v>
      </c>
      <c r="D8" s="89">
        <v>3691942</v>
      </c>
      <c r="E8" s="90"/>
      <c r="F8" s="11"/>
      <c r="G8" s="9"/>
      <c r="H8" s="9"/>
      <c r="I8" s="9"/>
      <c r="J8" s="9"/>
      <c r="K8" s="9"/>
    </row>
    <row r="9" spans="3:13" ht="15" thickTop="1" thickBot="1">
      <c r="C9" s="15" t="s">
        <v>12</v>
      </c>
      <c r="D9" s="89"/>
      <c r="E9" s="90"/>
      <c r="F9" s="9"/>
      <c r="G9" s="11"/>
      <c r="H9" s="9"/>
      <c r="I9" s="9"/>
      <c r="J9" s="9"/>
      <c r="K9" s="9"/>
    </row>
    <row r="10" spans="3:13" ht="15" thickTop="1" thickBot="1">
      <c r="C10" s="15" t="s">
        <v>13</v>
      </c>
      <c r="D10" s="89">
        <f>ROUND(D8/24/1.0026,0)</f>
        <v>153432</v>
      </c>
      <c r="E10" s="90"/>
      <c r="F10" s="9"/>
      <c r="G10" s="9"/>
      <c r="H10" s="9"/>
      <c r="I10" s="9"/>
      <c r="J10" s="9"/>
      <c r="K10" s="9"/>
    </row>
    <row r="11" spans="3:13" ht="15" thickTop="1" thickBot="1">
      <c r="C11" s="15" t="s">
        <v>14</v>
      </c>
      <c r="D11" s="89">
        <f>ROUND(D9/24/1.0026,0)</f>
        <v>0</v>
      </c>
      <c r="E11" s="90"/>
      <c r="F11" s="9"/>
      <c r="G11" s="9"/>
      <c r="H11" s="9"/>
      <c r="I11" s="9"/>
      <c r="J11" s="9"/>
      <c r="K11" s="9"/>
    </row>
    <row r="12" spans="3:13" ht="15" thickTop="1" thickBot="1">
      <c r="C12" s="15" t="s">
        <v>15</v>
      </c>
      <c r="D12" s="63">
        <f>D11/D10</f>
        <v>0</v>
      </c>
      <c r="E12" s="64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16</v>
      </c>
      <c r="D14" s="42" t="s">
        <v>17</v>
      </c>
      <c r="E14" s="42" t="s">
        <v>130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19</v>
      </c>
      <c r="D15" s="51">
        <v>24.889399999999998</v>
      </c>
      <c r="E15" s="17">
        <f>D15/100/24*365/30/1.0026</f>
        <v>0.12584822517011326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139</v>
      </c>
      <c r="D16" s="16">
        <v>0</v>
      </c>
      <c r="E16" s="17">
        <f>D16/24/1.0026</f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5.4" thickTop="1" thickBot="1">
      <c r="C18" s="13" t="s">
        <v>3</v>
      </c>
      <c r="D18" s="92" t="s">
        <v>21</v>
      </c>
      <c r="E18" s="92"/>
      <c r="F18" s="9"/>
      <c r="G18" s="9"/>
      <c r="H18" s="9"/>
      <c r="I18" s="9"/>
      <c r="J18" s="9"/>
      <c r="K18" s="9"/>
    </row>
    <row r="19" spans="3:11" ht="15" thickTop="1" thickBot="1">
      <c r="C19" s="14" t="s">
        <v>34</v>
      </c>
      <c r="D19" s="87" t="s">
        <v>175</v>
      </c>
      <c r="E19" s="87"/>
      <c r="F19" s="9"/>
      <c r="G19" s="9"/>
      <c r="H19" s="9"/>
      <c r="I19" s="9"/>
      <c r="J19" s="9"/>
      <c r="K19" s="9"/>
    </row>
    <row r="20" spans="3:11" ht="15" thickTop="1" thickBot="1">
      <c r="C20" s="15" t="s">
        <v>11</v>
      </c>
      <c r="D20" s="76">
        <v>38307268</v>
      </c>
      <c r="E20" s="77"/>
      <c r="F20" s="11"/>
      <c r="G20" s="9"/>
      <c r="H20" s="9"/>
      <c r="I20" s="9"/>
      <c r="J20" s="9"/>
      <c r="K20" s="9"/>
    </row>
    <row r="21" spans="3:11" ht="15" thickTop="1" thickBot="1">
      <c r="C21" s="15" t="s">
        <v>12</v>
      </c>
      <c r="D21" s="76">
        <v>29596752</v>
      </c>
      <c r="E21" s="77"/>
      <c r="F21" s="11"/>
      <c r="G21" s="9"/>
      <c r="H21" s="9"/>
      <c r="I21" s="9"/>
      <c r="J21" s="9"/>
      <c r="K21" s="9"/>
    </row>
    <row r="22" spans="3:11" ht="15" thickTop="1" thickBot="1">
      <c r="C22" s="15" t="s">
        <v>13</v>
      </c>
      <c r="D22" s="76">
        <f>ROUND(D20/24/1.0026,0)</f>
        <v>1591997</v>
      </c>
      <c r="E22" s="77"/>
      <c r="F22" s="9"/>
      <c r="G22" s="9"/>
      <c r="H22" s="9"/>
      <c r="I22" s="9"/>
      <c r="J22" s="9"/>
      <c r="K22" s="9"/>
    </row>
    <row r="23" spans="3:11" ht="15" thickTop="1" thickBot="1">
      <c r="C23" s="15" t="s">
        <v>14</v>
      </c>
      <c r="D23" s="89">
        <f>ROUND(D21/24/1.0026,0)</f>
        <v>1230000</v>
      </c>
      <c r="E23" s="90"/>
      <c r="F23" s="9"/>
      <c r="G23" s="9"/>
      <c r="H23" s="9"/>
      <c r="I23" s="9"/>
      <c r="J23" s="9"/>
      <c r="K23" s="9"/>
    </row>
    <row r="24" spans="3:11" ht="15" thickTop="1" thickBot="1">
      <c r="C24" s="15" t="s">
        <v>15</v>
      </c>
      <c r="D24" s="63">
        <f>D23/D22</f>
        <v>0.77261452125851993</v>
      </c>
      <c r="E24" s="64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16</v>
      </c>
      <c r="D26" s="42" t="s">
        <v>17</v>
      </c>
      <c r="E26" s="42" t="s">
        <v>130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19</v>
      </c>
      <c r="D27" s="17">
        <v>58.425400000000003</v>
      </c>
      <c r="E27" s="17">
        <f>D27/100/24*365/30/1.0026</f>
        <v>0.29541623722765259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139</v>
      </c>
      <c r="D28" s="16">
        <v>90.118300000000005</v>
      </c>
      <c r="E28" s="17">
        <f>D28/100/24*365/30/1.0026</f>
        <v>0.45566498631336311</v>
      </c>
      <c r="F28" s="9"/>
      <c r="G28" s="9"/>
      <c r="H28" s="9"/>
      <c r="I28" s="9"/>
      <c r="J28" s="9"/>
      <c r="K28" s="9"/>
    </row>
    <row r="29" spans="3:11" ht="15" thickTop="1" thickBot="1">
      <c r="F29" s="9"/>
      <c r="G29" s="9"/>
      <c r="H29" s="9"/>
      <c r="I29" s="9"/>
      <c r="J29" s="9"/>
      <c r="K29" s="9"/>
    </row>
    <row r="30" spans="3:11" ht="15.4" thickTop="1" thickBot="1">
      <c r="C30" s="13" t="s">
        <v>24</v>
      </c>
      <c r="D30" s="92" t="s">
        <v>4</v>
      </c>
      <c r="E30" s="92"/>
      <c r="F30" s="10"/>
      <c r="G30" s="10"/>
      <c r="H30" s="9"/>
      <c r="I30" s="9"/>
      <c r="J30" s="9"/>
      <c r="K30" s="9"/>
    </row>
    <row r="31" spans="3:11" ht="15" thickTop="1" thickBot="1">
      <c r="C31" s="14" t="s">
        <v>34</v>
      </c>
      <c r="D31" s="87" t="s">
        <v>175</v>
      </c>
      <c r="E31" s="87"/>
      <c r="F31" s="9"/>
      <c r="G31" s="88"/>
      <c r="H31" s="88"/>
      <c r="I31" s="9"/>
      <c r="J31" s="9"/>
      <c r="K31" s="9"/>
    </row>
    <row r="32" spans="3:11" ht="15" thickTop="1" thickBot="1">
      <c r="C32" s="15" t="s">
        <v>11</v>
      </c>
      <c r="D32" s="89"/>
      <c r="E32" s="90"/>
      <c r="F32" s="11"/>
      <c r="G32" s="9"/>
      <c r="H32" s="9"/>
      <c r="I32" s="9"/>
      <c r="J32" s="9"/>
      <c r="K32" s="9"/>
    </row>
    <row r="33" spans="3:13" ht="15" thickTop="1" thickBot="1">
      <c r="C33" s="15" t="s">
        <v>12</v>
      </c>
      <c r="D33" s="76"/>
      <c r="E33" s="77"/>
      <c r="F33" s="9"/>
      <c r="G33" s="11"/>
      <c r="H33" s="9"/>
      <c r="I33" s="9"/>
      <c r="J33" s="9"/>
      <c r="K33" s="9"/>
    </row>
    <row r="34" spans="3:13" ht="15" thickTop="1" thickBot="1">
      <c r="C34" s="15" t="s">
        <v>13</v>
      </c>
      <c r="D34" s="89">
        <f>ROUND(D32/24/1.0026,0)</f>
        <v>0</v>
      </c>
      <c r="E34" s="90"/>
      <c r="F34" s="9"/>
      <c r="G34" s="9"/>
      <c r="H34" s="9"/>
      <c r="I34" s="9"/>
      <c r="J34" s="9"/>
      <c r="K34" s="9"/>
    </row>
    <row r="35" spans="3:13" ht="15" thickTop="1" thickBot="1">
      <c r="C35" s="15" t="s">
        <v>14</v>
      </c>
      <c r="D35" s="89">
        <f>ROUND(D33/24/1.0026,0)</f>
        <v>0</v>
      </c>
      <c r="E35" s="90"/>
      <c r="F35" s="83"/>
      <c r="G35" s="83"/>
      <c r="H35" s="9"/>
      <c r="I35" s="9"/>
      <c r="J35" s="9"/>
      <c r="K35" s="9"/>
    </row>
    <row r="36" spans="3:13" ht="15" thickTop="1" thickBot="1">
      <c r="C36" s="15" t="s">
        <v>15</v>
      </c>
      <c r="D36" s="63" t="e">
        <f>D35/D34</f>
        <v>#DIV/0!</v>
      </c>
      <c r="E36" s="64"/>
      <c r="F36" s="9"/>
      <c r="G36" s="9"/>
      <c r="H36" s="9"/>
      <c r="I36" s="9"/>
      <c r="J36" s="9"/>
      <c r="K36" s="9"/>
    </row>
    <row r="37" spans="3:13" ht="15" thickTop="1" thickBot="1">
      <c r="F37" s="9"/>
      <c r="G37" s="9"/>
      <c r="H37" s="9"/>
      <c r="I37" s="9"/>
      <c r="J37" s="9"/>
      <c r="K37" s="9"/>
      <c r="M37" s="12"/>
    </row>
    <row r="38" spans="3:13" ht="41.25" thickTop="1" thickBot="1">
      <c r="C38" s="15" t="s">
        <v>16</v>
      </c>
      <c r="D38" s="42" t="s">
        <v>17</v>
      </c>
      <c r="E38" s="42" t="s">
        <v>130</v>
      </c>
      <c r="F38" s="9"/>
      <c r="G38" s="9"/>
      <c r="H38" s="9"/>
      <c r="I38" s="9"/>
      <c r="J38" s="9"/>
      <c r="K38" s="9"/>
    </row>
    <row r="39" spans="3:13" ht="15" thickTop="1" thickBot="1">
      <c r="C39" s="15" t="s">
        <v>19</v>
      </c>
      <c r="D39" s="17">
        <v>0</v>
      </c>
      <c r="E39" s="17">
        <f>D39/100/24*365/30/1.0026</f>
        <v>0</v>
      </c>
      <c r="F39" s="9"/>
      <c r="G39" s="9"/>
      <c r="H39" s="9"/>
      <c r="I39" s="9"/>
      <c r="J39" s="9"/>
      <c r="K39" s="9"/>
    </row>
    <row r="40" spans="3:13" ht="15" thickTop="1" thickBot="1">
      <c r="C40" s="15" t="s">
        <v>139</v>
      </c>
      <c r="D40" s="16">
        <v>0</v>
      </c>
      <c r="E40" s="54"/>
      <c r="F40" s="9"/>
      <c r="G40" s="9"/>
      <c r="H40" s="9"/>
      <c r="I40" s="9"/>
      <c r="J40" s="9"/>
      <c r="K40" s="9"/>
    </row>
    <row r="41" spans="3:13" ht="15" thickTop="1" thickBot="1">
      <c r="F41" s="9"/>
      <c r="G41" s="9"/>
      <c r="H41" s="9"/>
      <c r="I41" s="9"/>
      <c r="J41" s="9"/>
      <c r="K41" s="9"/>
    </row>
    <row r="42" spans="3:13" ht="15.4" thickTop="1" thickBot="1">
      <c r="C42" s="13" t="s">
        <v>24</v>
      </c>
      <c r="D42" s="92" t="s">
        <v>21</v>
      </c>
      <c r="E42" s="92"/>
      <c r="F42" s="9"/>
      <c r="G42" s="9"/>
      <c r="H42" s="9"/>
      <c r="I42" s="9"/>
      <c r="J42" s="9"/>
      <c r="K42" s="9"/>
    </row>
    <row r="43" spans="3:13" ht="15" thickTop="1" thickBot="1">
      <c r="C43" s="14" t="s">
        <v>34</v>
      </c>
      <c r="D43" s="87" t="s">
        <v>175</v>
      </c>
      <c r="E43" s="87"/>
      <c r="F43" s="9"/>
      <c r="G43" s="9"/>
      <c r="H43" s="9"/>
      <c r="I43" s="9"/>
      <c r="J43" s="9"/>
      <c r="K43" s="9"/>
    </row>
    <row r="44" spans="3:13" ht="15" thickTop="1" thickBot="1">
      <c r="C44" s="15" t="s">
        <v>11</v>
      </c>
      <c r="D44" s="76"/>
      <c r="E44" s="77"/>
      <c r="F44" s="11"/>
      <c r="G44" s="9"/>
      <c r="H44" s="9"/>
      <c r="I44" s="9"/>
      <c r="J44" s="9"/>
      <c r="K44" s="9"/>
    </row>
    <row r="45" spans="3:13" ht="15" thickTop="1" thickBot="1">
      <c r="C45" s="15" t="s">
        <v>12</v>
      </c>
      <c r="D45" s="76"/>
      <c r="E45" s="77"/>
      <c r="F45" s="9"/>
      <c r="G45" s="9"/>
      <c r="H45" s="9"/>
      <c r="I45" s="9"/>
      <c r="J45" s="9"/>
      <c r="K45" s="9"/>
    </row>
    <row r="46" spans="3:13" ht="15" thickTop="1" thickBot="1">
      <c r="C46" s="15" t="s">
        <v>13</v>
      </c>
      <c r="D46" s="76">
        <f>ROUND(D44/24/1.0026,0)</f>
        <v>0</v>
      </c>
      <c r="E46" s="77"/>
      <c r="F46" s="9"/>
      <c r="G46" s="9"/>
      <c r="H46" s="9"/>
      <c r="I46" s="9"/>
      <c r="J46" s="9"/>
      <c r="K46" s="9"/>
    </row>
    <row r="47" spans="3:13" ht="15" thickTop="1" thickBot="1">
      <c r="C47" s="15" t="s">
        <v>14</v>
      </c>
      <c r="D47" s="76">
        <f>ROUND(D45/24/1.0026,0)</f>
        <v>0</v>
      </c>
      <c r="E47" s="77"/>
      <c r="F47" s="9"/>
      <c r="G47" s="9"/>
      <c r="H47" s="9"/>
      <c r="I47" s="9"/>
      <c r="J47" s="9"/>
      <c r="K47" s="9"/>
    </row>
    <row r="48" spans="3:13" ht="15" thickTop="1" thickBot="1">
      <c r="C48" s="15" t="s">
        <v>15</v>
      </c>
      <c r="D48" s="63" t="e">
        <f>D47/D46</f>
        <v>#DIV/0!</v>
      </c>
      <c r="E48" s="64"/>
      <c r="F48" s="9"/>
      <c r="G48" s="9"/>
      <c r="H48" s="9"/>
      <c r="I48" s="9"/>
      <c r="J48" s="9"/>
      <c r="K48" s="9"/>
    </row>
    <row r="49" spans="3:11" ht="15.75" customHeight="1" thickTop="1" thickBot="1">
      <c r="F49" s="9"/>
      <c r="G49" s="9"/>
      <c r="H49" s="9"/>
      <c r="I49" s="9"/>
      <c r="J49" s="9"/>
      <c r="K49" s="9"/>
    </row>
    <row r="50" spans="3:11" ht="41.25" thickTop="1" thickBot="1">
      <c r="C50" s="15" t="s">
        <v>16</v>
      </c>
      <c r="D50" s="42" t="s">
        <v>17</v>
      </c>
      <c r="E50" s="42" t="s">
        <v>130</v>
      </c>
      <c r="F50" s="9"/>
      <c r="G50" s="9"/>
      <c r="H50" s="9"/>
      <c r="I50" s="9"/>
      <c r="J50" s="9"/>
      <c r="K50" s="9"/>
    </row>
    <row r="51" spans="3:11" ht="15" thickTop="1" thickBot="1">
      <c r="C51" s="15" t="s">
        <v>19</v>
      </c>
      <c r="D51" s="17">
        <v>0</v>
      </c>
      <c r="E51" s="17">
        <f>D51/100/24*365/30/1.0026</f>
        <v>0</v>
      </c>
      <c r="F51" s="9"/>
      <c r="G51" s="9"/>
      <c r="H51" s="9"/>
      <c r="I51" s="9"/>
      <c r="J51" s="9"/>
      <c r="K51" s="9"/>
    </row>
    <row r="52" spans="3:11" ht="15" thickTop="1" thickBot="1">
      <c r="C52" s="15" t="s">
        <v>139</v>
      </c>
      <c r="D52" s="16">
        <v>0</v>
      </c>
      <c r="E52" s="23">
        <v>0</v>
      </c>
      <c r="F52" s="9"/>
      <c r="G52" s="9"/>
      <c r="H52" s="9"/>
      <c r="I52" s="9"/>
      <c r="J52" s="9"/>
      <c r="K52" s="9"/>
    </row>
    <row r="53" spans="3:11" ht="14.65" thickTop="1">
      <c r="D53" s="91"/>
      <c r="E53" s="91"/>
      <c r="F53" s="9"/>
      <c r="G53" s="9"/>
      <c r="H53" s="9"/>
      <c r="I53" s="9"/>
      <c r="J53" s="9"/>
      <c r="K53" s="9"/>
    </row>
    <row r="54" spans="3:11">
      <c r="D54" s="91"/>
      <c r="E54" s="91"/>
      <c r="F54" s="9"/>
      <c r="G54" s="9"/>
      <c r="H54" s="9"/>
      <c r="I54" s="9"/>
      <c r="J54" s="9"/>
      <c r="K54" s="9"/>
    </row>
    <row r="55" spans="3:11">
      <c r="D55" s="91"/>
      <c r="E55" s="91"/>
      <c r="F55" s="11"/>
      <c r="G55" s="9"/>
      <c r="H55" s="9"/>
      <c r="I55" s="9"/>
      <c r="J55" s="9"/>
      <c r="K55" s="9"/>
    </row>
    <row r="56" spans="3:11">
      <c r="D56" s="91"/>
      <c r="E56" s="91"/>
      <c r="F56" s="9"/>
      <c r="G56" s="9"/>
      <c r="H56" s="9"/>
      <c r="I56" s="9"/>
      <c r="J56" s="9"/>
      <c r="K56" s="9"/>
    </row>
    <row r="57" spans="3:11">
      <c r="D57" s="91"/>
      <c r="E57" s="91"/>
      <c r="F57" s="9"/>
      <c r="G57" s="9"/>
      <c r="H57" s="9"/>
      <c r="I57" s="9"/>
      <c r="J57" s="9"/>
      <c r="K57" s="9"/>
    </row>
    <row r="58" spans="3:11">
      <c r="D58" s="91"/>
      <c r="E58" s="91"/>
      <c r="F58" s="9"/>
      <c r="G58" s="9"/>
      <c r="H58" s="9"/>
      <c r="I58" s="9"/>
      <c r="J58" s="9"/>
      <c r="K58" s="9"/>
    </row>
    <row r="59" spans="3:11">
      <c r="D59" s="91"/>
      <c r="E59" s="91"/>
      <c r="F59" s="9"/>
      <c r="G59" s="9"/>
      <c r="H59" s="9"/>
      <c r="I59" s="9"/>
      <c r="J59" s="9"/>
      <c r="K59" s="9"/>
    </row>
    <row r="60" spans="3:11">
      <c r="D60"/>
      <c r="F60" s="9"/>
      <c r="G60" s="9"/>
      <c r="H60" s="9"/>
      <c r="I60" s="9"/>
      <c r="J60" s="9"/>
      <c r="K60" s="9"/>
    </row>
    <row r="61" spans="3:11">
      <c r="D61"/>
      <c r="F61" s="9"/>
      <c r="G61" s="9"/>
      <c r="H61" s="9"/>
      <c r="I61" s="9"/>
      <c r="J61" s="9"/>
      <c r="K61" s="9"/>
    </row>
    <row r="62" spans="3:11">
      <c r="D62"/>
      <c r="F62" s="9"/>
      <c r="G62" s="9"/>
      <c r="H62" s="9"/>
      <c r="I62" s="9"/>
      <c r="J62" s="9"/>
      <c r="K62" s="9"/>
    </row>
    <row r="63" spans="3:11">
      <c r="D63"/>
      <c r="F63" s="9"/>
      <c r="G63" s="9"/>
      <c r="H63" s="9"/>
      <c r="I63" s="9"/>
      <c r="J63" s="9"/>
      <c r="K63" s="9"/>
    </row>
    <row r="64" spans="3:11" ht="20.25" customHeight="1">
      <c r="D64"/>
      <c r="F64" s="9"/>
      <c r="G64" s="9"/>
      <c r="H64" s="9"/>
      <c r="I64" s="9"/>
      <c r="J64" s="9"/>
      <c r="K64" s="9"/>
    </row>
    <row r="65" spans="4:6">
      <c r="D65" s="91"/>
      <c r="E65" s="91"/>
    </row>
    <row r="66" spans="4:6">
      <c r="D66" s="91"/>
      <c r="E66" s="91"/>
    </row>
    <row r="67" spans="4:6">
      <c r="D67" s="91"/>
      <c r="E67" s="91"/>
      <c r="F67" s="11"/>
    </row>
    <row r="68" spans="4:6">
      <c r="D68" s="91"/>
      <c r="E68" s="91"/>
    </row>
    <row r="69" spans="4:6">
      <c r="D69" s="91"/>
      <c r="E69" s="91"/>
    </row>
    <row r="70" spans="4:6">
      <c r="D70" s="91"/>
      <c r="E70" s="91"/>
    </row>
    <row r="71" spans="4:6">
      <c r="D71" s="91"/>
      <c r="E71" s="91"/>
    </row>
    <row r="72" spans="4:6" ht="20.25" customHeight="1">
      <c r="D72"/>
    </row>
    <row r="73" spans="4:6">
      <c r="D73"/>
    </row>
    <row r="74" spans="4:6">
      <c r="D74"/>
    </row>
    <row r="75" spans="4:6">
      <c r="D75"/>
    </row>
    <row r="77" spans="4:6" ht="20.25" customHeight="1"/>
    <row r="78" spans="4:6" ht="20.25" customHeight="1"/>
    <row r="79" spans="4:6" ht="20.25" customHeight="1"/>
    <row r="80" spans="4:6" ht="20.25" customHeight="1"/>
    <row r="81" ht="36" customHeight="1"/>
    <row r="82" ht="20.25" customHeight="1"/>
    <row r="83" ht="20.25" customHeight="1"/>
    <row r="84" ht="20.25" customHeight="1"/>
    <row r="85" ht="20.25" customHeight="1"/>
    <row r="86" ht="36" customHeight="1"/>
    <row r="87" ht="20.25" customHeight="1"/>
    <row r="88" ht="20.25" customHeight="1"/>
    <row r="89" ht="20.25" customHeight="1"/>
    <row r="90" ht="20.25" customHeight="1"/>
    <row r="91" ht="36" customHeight="1"/>
    <row r="92" ht="20.25" customHeight="1"/>
    <row r="93" ht="20.25" customHeight="1"/>
    <row r="94" ht="20.25" customHeight="1"/>
    <row r="95" ht="20.25" customHeight="1"/>
    <row r="96" ht="36" customHeight="1"/>
    <row r="97" ht="20.25" customHeight="1"/>
    <row r="98" ht="20.25" customHeight="1"/>
    <row r="99" ht="20.25" customHeight="1"/>
    <row r="100" ht="20.25" customHeight="1"/>
    <row r="101" ht="36" customHeight="1"/>
    <row r="102" ht="20.25" customHeight="1"/>
    <row r="103" ht="20.25" customHeight="1"/>
    <row r="104" ht="20.25" customHeight="1"/>
    <row r="105" ht="20.25" customHeight="1"/>
    <row r="106" ht="36" customHeight="1"/>
    <row r="107" ht="20.25" customHeight="1"/>
    <row r="108" ht="20.25" customHeight="1"/>
    <row r="109" ht="20.25" customHeight="1"/>
    <row r="110" ht="20.25" customHeight="1"/>
    <row r="111" ht="36" customHeight="1"/>
    <row r="112" ht="20.25" customHeight="1"/>
    <row r="113" ht="20.25" customHeight="1"/>
    <row r="114" ht="20.25" customHeight="1"/>
    <row r="115" ht="20.25" customHeight="1"/>
    <row r="116" ht="36" customHeight="1"/>
    <row r="117" ht="20.25" customHeight="1"/>
    <row r="118" ht="20.25" customHeight="1"/>
    <row r="119" ht="20.25" customHeight="1"/>
    <row r="120" ht="20.25" customHeight="1"/>
    <row r="121" ht="36" customHeight="1"/>
    <row r="122" ht="20.25" customHeight="1"/>
    <row r="123" ht="20.25" customHeight="1"/>
    <row r="124" ht="20.25" customHeight="1"/>
    <row r="125" ht="20.25" customHeight="1"/>
    <row r="126" ht="36" customHeight="1"/>
    <row r="127" ht="20.25" customHeight="1"/>
    <row r="128" ht="20.25" customHeight="1"/>
    <row r="129" ht="20.25" customHeight="1"/>
    <row r="130" ht="20.25" customHeight="1"/>
    <row r="131" ht="36" customHeight="1"/>
    <row r="132" ht="20.25" customHeight="1"/>
    <row r="133" ht="20.25" customHeight="1"/>
    <row r="134" ht="20.25" customHeight="1"/>
    <row r="135" ht="20.25" customHeight="1"/>
    <row r="136" ht="36" customHeight="1"/>
    <row r="137" ht="20.25" customHeight="1"/>
    <row r="138" ht="20.25" customHeight="1"/>
    <row r="139" ht="20.25" customHeight="1"/>
    <row r="140" ht="20.25" customHeight="1"/>
    <row r="141" ht="36" customHeight="1"/>
    <row r="142" ht="20.25" customHeight="1"/>
    <row r="143" ht="20.25" customHeight="1"/>
    <row r="144" ht="20.25" customHeight="1"/>
    <row r="145" ht="20.25" customHeight="1"/>
    <row r="146" ht="36" customHeight="1"/>
    <row r="147" ht="20.25" customHeight="1"/>
    <row r="148" ht="20.25" customHeight="1"/>
    <row r="149" ht="20.25" customHeight="1"/>
    <row r="150" ht="20.25" customHeight="1"/>
    <row r="151" ht="36" customHeight="1"/>
    <row r="152" ht="20.25" customHeight="1"/>
    <row r="153" ht="20.25" customHeight="1"/>
    <row r="154" ht="20.25" customHeight="1"/>
    <row r="155" ht="20.25" customHeight="1"/>
    <row r="156" ht="36" customHeight="1"/>
    <row r="157" ht="20.25" customHeight="1"/>
    <row r="158" ht="20.25" customHeight="1"/>
    <row r="159" ht="20.25" customHeight="1"/>
    <row r="160" ht="20.25" customHeight="1"/>
    <row r="161" ht="36" customHeight="1"/>
    <row r="162" ht="20.25" customHeight="1"/>
    <row r="163" ht="20.25" customHeight="1"/>
    <row r="164" ht="20.25" customHeight="1"/>
    <row r="165" ht="20.25" customHeight="1"/>
    <row r="166" ht="36" customHeight="1"/>
    <row r="167" ht="20.25" customHeight="1"/>
    <row r="168" ht="20.25" customHeight="1"/>
    <row r="169" ht="20.25" customHeight="1"/>
    <row r="171" ht="36" customHeight="1"/>
    <row r="172" ht="20.25" customHeight="1"/>
    <row r="173" ht="20.25" customHeight="1"/>
    <row r="174" ht="20.25" customHeight="1"/>
    <row r="175" ht="20.25" customHeight="1"/>
    <row r="176" ht="36" customHeight="1"/>
    <row r="177" ht="20.25" customHeight="1"/>
    <row r="178" ht="20.25" customHeight="1"/>
    <row r="179" ht="20.25" customHeight="1"/>
  </sheetData>
  <mergeCells count="47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35:E35"/>
    <mergeCell ref="F35:G35"/>
    <mergeCell ref="D20:E20"/>
    <mergeCell ref="D21:E21"/>
    <mergeCell ref="D22:E22"/>
    <mergeCell ref="D23:E23"/>
    <mergeCell ref="D24:E24"/>
    <mergeCell ref="D30:E30"/>
    <mergeCell ref="D31:E31"/>
    <mergeCell ref="G31:H31"/>
    <mergeCell ref="D32:E32"/>
    <mergeCell ref="D33:E33"/>
    <mergeCell ref="D34:E34"/>
    <mergeCell ref="D56:E56"/>
    <mergeCell ref="D36:E36"/>
    <mergeCell ref="D42:E42"/>
    <mergeCell ref="D43:E43"/>
    <mergeCell ref="D44:E44"/>
    <mergeCell ref="D45:E45"/>
    <mergeCell ref="D46:E46"/>
    <mergeCell ref="D47:E47"/>
    <mergeCell ref="D48:E48"/>
    <mergeCell ref="D53:E53"/>
    <mergeCell ref="D54:E54"/>
    <mergeCell ref="D55:E55"/>
    <mergeCell ref="D68:E68"/>
    <mergeCell ref="D69:E69"/>
    <mergeCell ref="D70:E70"/>
    <mergeCell ref="D71:E71"/>
    <mergeCell ref="D57:E57"/>
    <mergeCell ref="D58:E58"/>
    <mergeCell ref="D59:E59"/>
    <mergeCell ref="D65:E65"/>
    <mergeCell ref="D66:E66"/>
    <mergeCell ref="D67:E67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DCE54-8856-4402-A9D0-F282707E5071}">
  <dimension ref="C1:M179"/>
  <sheetViews>
    <sheetView showGridLines="0" topLeftCell="A13" workbookViewId="0">
      <selection activeCell="A13" sqref="A1:XFD1048576"/>
    </sheetView>
  </sheetViews>
  <sheetFormatPr baseColWidth="10" defaultColWidth="11.3984375" defaultRowHeight="14.25"/>
  <cols>
    <col min="1" max="2" width="7.3984375" customWidth="1"/>
    <col min="3" max="3" width="81.73046875" bestFit="1" customWidth="1"/>
    <col min="4" max="4" width="43" style="40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82" t="s">
        <v>176</v>
      </c>
      <c r="D1" s="82"/>
      <c r="E1" s="82"/>
      <c r="F1" s="82"/>
      <c r="G1" s="82"/>
      <c r="H1" s="82"/>
      <c r="I1" s="82"/>
      <c r="J1" s="82"/>
      <c r="K1" s="82"/>
    </row>
    <row r="2" spans="3:13" ht="30" customHeight="1">
      <c r="C2" s="82"/>
      <c r="D2" s="82"/>
      <c r="E2" s="82"/>
      <c r="F2" s="82"/>
      <c r="G2" s="82"/>
      <c r="H2" s="82"/>
      <c r="I2" s="82"/>
      <c r="J2" s="82"/>
      <c r="K2" s="82"/>
    </row>
    <row r="3" spans="3:13" ht="15" customHeight="1">
      <c r="C3" s="71" t="s">
        <v>2</v>
      </c>
      <c r="D3" s="71"/>
      <c r="E3" s="71"/>
      <c r="F3" s="71"/>
      <c r="G3" s="71"/>
      <c r="H3" s="71"/>
      <c r="I3" s="71"/>
      <c r="J3" s="71"/>
      <c r="K3" s="71"/>
    </row>
    <row r="4" spans="3:13" ht="15" customHeight="1">
      <c r="C4" s="71"/>
      <c r="D4" s="71"/>
      <c r="E4" s="71"/>
      <c r="F4" s="71"/>
      <c r="G4" s="71"/>
      <c r="H4" s="71"/>
      <c r="I4" s="71"/>
      <c r="J4" s="71"/>
      <c r="K4" s="71"/>
    </row>
    <row r="5" spans="3:13" ht="14.65" thickBot="1">
      <c r="C5" s="9"/>
      <c r="D5" s="39"/>
      <c r="E5" s="9"/>
      <c r="F5" s="9"/>
      <c r="G5" s="9"/>
      <c r="H5" s="9"/>
      <c r="I5" s="9"/>
      <c r="J5" s="9"/>
      <c r="K5" s="9"/>
    </row>
    <row r="6" spans="3:13" ht="15.4" thickTop="1" thickBot="1">
      <c r="C6" s="13" t="s">
        <v>3</v>
      </c>
      <c r="D6" s="92" t="s">
        <v>4</v>
      </c>
      <c r="E6" s="92"/>
      <c r="F6" s="10"/>
      <c r="G6" s="10"/>
      <c r="H6" s="9"/>
      <c r="I6" s="9"/>
      <c r="J6" s="9"/>
      <c r="K6" s="9"/>
    </row>
    <row r="7" spans="3:13" ht="15" thickTop="1" thickBot="1">
      <c r="C7" s="14" t="s">
        <v>34</v>
      </c>
      <c r="D7" s="87" t="s">
        <v>177</v>
      </c>
      <c r="E7" s="87"/>
      <c r="F7" s="9"/>
      <c r="G7" s="88"/>
      <c r="H7" s="88"/>
      <c r="I7" s="9"/>
      <c r="J7" s="9"/>
      <c r="K7" s="9"/>
    </row>
    <row r="8" spans="3:13" ht="15" thickTop="1" thickBot="1">
      <c r="C8" s="15" t="s">
        <v>11</v>
      </c>
      <c r="D8" s="89">
        <v>2332825</v>
      </c>
      <c r="E8" s="90"/>
      <c r="F8" s="11"/>
      <c r="G8" s="9"/>
      <c r="H8" s="9"/>
      <c r="I8" s="9"/>
      <c r="J8" s="9"/>
      <c r="K8" s="9"/>
    </row>
    <row r="9" spans="3:13" ht="15" thickTop="1" thickBot="1">
      <c r="C9" s="15" t="s">
        <v>12</v>
      </c>
      <c r="D9" s="89">
        <v>2332825</v>
      </c>
      <c r="E9" s="90"/>
      <c r="F9" s="9"/>
      <c r="G9" s="11"/>
      <c r="H9" s="9"/>
      <c r="I9" s="9"/>
      <c r="J9" s="9"/>
      <c r="K9" s="9"/>
    </row>
    <row r="10" spans="3:13" ht="15" thickTop="1" thickBot="1">
      <c r="C10" s="15" t="s">
        <v>13</v>
      </c>
      <c r="D10" s="89">
        <f>ROUND(D8/24/1.0026,0)</f>
        <v>96949</v>
      </c>
      <c r="E10" s="90"/>
      <c r="F10" s="9"/>
      <c r="G10" s="9"/>
      <c r="H10" s="9"/>
      <c r="I10" s="9"/>
      <c r="J10" s="9"/>
      <c r="K10" s="9"/>
    </row>
    <row r="11" spans="3:13" ht="15" thickTop="1" thickBot="1">
      <c r="C11" s="15" t="s">
        <v>14</v>
      </c>
      <c r="D11" s="89">
        <f>ROUND(D9/24/1.0026,0)</f>
        <v>96949</v>
      </c>
      <c r="E11" s="90"/>
      <c r="F11" s="9"/>
      <c r="G11" s="9"/>
      <c r="H11" s="9"/>
      <c r="I11" s="9"/>
      <c r="J11" s="9"/>
      <c r="K11" s="9"/>
    </row>
    <row r="12" spans="3:13" ht="15" thickTop="1" thickBot="1">
      <c r="C12" s="15" t="s">
        <v>15</v>
      </c>
      <c r="D12" s="63">
        <f>D11/D10</f>
        <v>1</v>
      </c>
      <c r="E12" s="64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16</v>
      </c>
      <c r="D14" s="42" t="s">
        <v>17</v>
      </c>
      <c r="E14" s="42" t="s">
        <v>130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19</v>
      </c>
      <c r="D15" s="51">
        <v>25.719000000000001</v>
      </c>
      <c r="E15" s="17">
        <f>D15/100/24*365/31/1.0026</f>
        <v>0.12584799682116821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139</v>
      </c>
      <c r="D16" s="16">
        <v>0</v>
      </c>
      <c r="E16" s="17">
        <f>D16/24/1.0026</f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5.4" thickTop="1" thickBot="1">
      <c r="C18" s="13" t="s">
        <v>3</v>
      </c>
      <c r="D18" s="92" t="s">
        <v>21</v>
      </c>
      <c r="E18" s="92"/>
      <c r="F18" s="9"/>
      <c r="G18" s="9"/>
      <c r="H18" s="9"/>
      <c r="I18" s="9"/>
      <c r="J18" s="9"/>
      <c r="K18" s="9"/>
    </row>
    <row r="19" spans="3:11" ht="15" thickTop="1" thickBot="1">
      <c r="C19" s="14" t="s">
        <v>34</v>
      </c>
      <c r="D19" s="87" t="s">
        <v>177</v>
      </c>
      <c r="E19" s="87"/>
      <c r="F19" s="9"/>
      <c r="G19" s="9"/>
      <c r="H19" s="9"/>
      <c r="I19" s="9"/>
      <c r="J19" s="9"/>
      <c r="K19" s="9"/>
    </row>
    <row r="20" spans="3:11" ht="15" thickTop="1" thickBot="1">
      <c r="C20" s="15" t="s">
        <v>11</v>
      </c>
      <c r="D20" s="76">
        <v>11983</v>
      </c>
      <c r="E20" s="77"/>
      <c r="F20" s="11"/>
      <c r="G20" s="9"/>
      <c r="H20" s="9"/>
      <c r="I20" s="9"/>
      <c r="J20" s="9"/>
      <c r="K20" s="9"/>
    </row>
    <row r="21" spans="3:11" ht="15" thickTop="1" thickBot="1">
      <c r="C21" s="15" t="s">
        <v>12</v>
      </c>
      <c r="D21" s="76">
        <v>11983</v>
      </c>
      <c r="E21" s="77"/>
      <c r="F21" s="11"/>
      <c r="G21" s="9"/>
      <c r="H21" s="9"/>
      <c r="I21" s="9"/>
      <c r="J21" s="9"/>
      <c r="K21" s="9"/>
    </row>
    <row r="22" spans="3:11" ht="15" thickTop="1" thickBot="1">
      <c r="C22" s="15" t="s">
        <v>13</v>
      </c>
      <c r="D22" s="76">
        <f>ROUND(D20/24/1.0026,0)</f>
        <v>498</v>
      </c>
      <c r="E22" s="77"/>
      <c r="F22" s="9"/>
      <c r="G22" s="9"/>
      <c r="H22" s="9"/>
      <c r="I22" s="9"/>
      <c r="J22" s="9"/>
      <c r="K22" s="9"/>
    </row>
    <row r="23" spans="3:11" ht="15" thickTop="1" thickBot="1">
      <c r="C23" s="15" t="s">
        <v>14</v>
      </c>
      <c r="D23" s="89">
        <f>ROUND(D21/24/1.0026,0)</f>
        <v>498</v>
      </c>
      <c r="E23" s="90"/>
      <c r="F23" s="9"/>
      <c r="G23" s="9"/>
      <c r="H23" s="9"/>
      <c r="I23" s="9"/>
      <c r="J23" s="9"/>
      <c r="K23" s="9"/>
    </row>
    <row r="24" spans="3:11" ht="15" thickTop="1" thickBot="1">
      <c r="C24" s="15" t="s">
        <v>15</v>
      </c>
      <c r="D24" s="63">
        <f>D23/D22</f>
        <v>1</v>
      </c>
      <c r="E24" s="64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16</v>
      </c>
      <c r="D26" s="42" t="s">
        <v>17</v>
      </c>
      <c r="E26" s="42" t="s">
        <v>130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19</v>
      </c>
      <c r="D27" s="17">
        <v>60.372900000000001</v>
      </c>
      <c r="E27" s="17">
        <f>D27/100/24*365/31/1.0026</f>
        <v>0.29541617198509684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139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 ht="15" thickTop="1" thickBot="1">
      <c r="F29" s="9"/>
      <c r="G29" s="9"/>
      <c r="H29" s="9"/>
      <c r="I29" s="9"/>
      <c r="J29" s="9"/>
      <c r="K29" s="9"/>
    </row>
    <row r="30" spans="3:11" ht="15.4" thickTop="1" thickBot="1">
      <c r="C30" s="13" t="s">
        <v>24</v>
      </c>
      <c r="D30" s="92" t="s">
        <v>4</v>
      </c>
      <c r="E30" s="92"/>
      <c r="F30" s="10"/>
      <c r="G30" s="10"/>
      <c r="H30" s="9"/>
      <c r="I30" s="9"/>
      <c r="J30" s="9"/>
      <c r="K30" s="9"/>
    </row>
    <row r="31" spans="3:11" ht="15" thickTop="1" thickBot="1">
      <c r="C31" s="14" t="s">
        <v>34</v>
      </c>
      <c r="D31" s="87" t="s">
        <v>177</v>
      </c>
      <c r="E31" s="87"/>
      <c r="F31" s="9"/>
      <c r="G31" s="88"/>
      <c r="H31" s="88"/>
      <c r="I31" s="9"/>
      <c r="J31" s="9"/>
      <c r="K31" s="9"/>
    </row>
    <row r="32" spans="3:11" ht="15" thickTop="1" thickBot="1">
      <c r="C32" s="15" t="s">
        <v>11</v>
      </c>
      <c r="D32" s="89"/>
      <c r="E32" s="90"/>
      <c r="F32" s="11"/>
      <c r="G32" s="9"/>
      <c r="H32" s="9"/>
      <c r="I32" s="9"/>
      <c r="J32" s="9"/>
      <c r="K32" s="9"/>
    </row>
    <row r="33" spans="3:13" ht="15" thickTop="1" thickBot="1">
      <c r="C33" s="15" t="s">
        <v>12</v>
      </c>
      <c r="D33" s="76"/>
      <c r="E33" s="77"/>
      <c r="F33" s="9"/>
      <c r="G33" s="11"/>
      <c r="H33" s="9"/>
      <c r="I33" s="9"/>
      <c r="J33" s="9"/>
      <c r="K33" s="9"/>
    </row>
    <row r="34" spans="3:13" ht="15" thickTop="1" thickBot="1">
      <c r="C34" s="15" t="s">
        <v>13</v>
      </c>
      <c r="D34" s="89">
        <f>ROUND(D32/24/1.0026,0)</f>
        <v>0</v>
      </c>
      <c r="E34" s="90"/>
      <c r="F34" s="9"/>
      <c r="G34" s="9"/>
      <c r="H34" s="9"/>
      <c r="I34" s="9"/>
      <c r="J34" s="9"/>
      <c r="K34" s="9"/>
    </row>
    <row r="35" spans="3:13" ht="15" thickTop="1" thickBot="1">
      <c r="C35" s="15" t="s">
        <v>14</v>
      </c>
      <c r="D35" s="89">
        <f>ROUND(D33/24/1.0026,0)</f>
        <v>0</v>
      </c>
      <c r="E35" s="90"/>
      <c r="F35" s="83"/>
      <c r="G35" s="83"/>
      <c r="H35" s="9"/>
      <c r="I35" s="9"/>
      <c r="J35" s="9"/>
      <c r="K35" s="9"/>
    </row>
    <row r="36" spans="3:13" ht="15" thickTop="1" thickBot="1">
      <c r="C36" s="15" t="s">
        <v>15</v>
      </c>
      <c r="D36" s="63" t="e">
        <f>D35/D34</f>
        <v>#DIV/0!</v>
      </c>
      <c r="E36" s="64"/>
      <c r="F36" s="9"/>
      <c r="G36" s="9"/>
      <c r="H36" s="9"/>
      <c r="I36" s="9"/>
      <c r="J36" s="9"/>
      <c r="K36" s="9"/>
    </row>
    <row r="37" spans="3:13" ht="15" thickTop="1" thickBot="1">
      <c r="F37" s="9"/>
      <c r="G37" s="9"/>
      <c r="H37" s="9"/>
      <c r="I37" s="9"/>
      <c r="J37" s="9"/>
      <c r="K37" s="9"/>
      <c r="M37" s="12"/>
    </row>
    <row r="38" spans="3:13" ht="41.25" thickTop="1" thickBot="1">
      <c r="C38" s="15" t="s">
        <v>16</v>
      </c>
      <c r="D38" s="42" t="s">
        <v>17</v>
      </c>
      <c r="E38" s="42" t="s">
        <v>130</v>
      </c>
      <c r="F38" s="9"/>
      <c r="G38" s="9"/>
      <c r="H38" s="9"/>
      <c r="I38" s="9"/>
      <c r="J38" s="9"/>
      <c r="K38" s="9"/>
    </row>
    <row r="39" spans="3:13" ht="15" thickTop="1" thickBot="1">
      <c r="C39" s="15" t="s">
        <v>19</v>
      </c>
      <c r="D39" s="17">
        <v>0</v>
      </c>
      <c r="E39" s="17">
        <f>D39/100/24*365/31/1.0026</f>
        <v>0</v>
      </c>
      <c r="F39" s="9"/>
      <c r="G39" s="9"/>
      <c r="H39" s="9"/>
      <c r="I39" s="9"/>
      <c r="J39" s="9"/>
      <c r="K39" s="9"/>
    </row>
    <row r="40" spans="3:13" ht="15" thickTop="1" thickBot="1">
      <c r="C40" s="15" t="s">
        <v>139</v>
      </c>
      <c r="D40" s="16">
        <v>0</v>
      </c>
      <c r="E40" s="54"/>
      <c r="F40" s="9"/>
      <c r="G40" s="9"/>
      <c r="H40" s="9"/>
      <c r="I40" s="9"/>
      <c r="J40" s="9"/>
      <c r="K40" s="9"/>
    </row>
    <row r="41" spans="3:13" ht="15" thickTop="1" thickBot="1">
      <c r="F41" s="9"/>
      <c r="G41" s="9"/>
      <c r="H41" s="9"/>
      <c r="I41" s="9"/>
      <c r="J41" s="9"/>
      <c r="K41" s="9"/>
    </row>
    <row r="42" spans="3:13" ht="15.4" thickTop="1" thickBot="1">
      <c r="C42" s="13" t="s">
        <v>24</v>
      </c>
      <c r="D42" s="92" t="s">
        <v>21</v>
      </c>
      <c r="E42" s="92"/>
      <c r="F42" s="9"/>
      <c r="G42" s="9"/>
      <c r="H42" s="9"/>
      <c r="I42" s="9"/>
      <c r="J42" s="9"/>
      <c r="K42" s="9"/>
    </row>
    <row r="43" spans="3:13" ht="15" thickTop="1" thickBot="1">
      <c r="C43" s="14" t="s">
        <v>34</v>
      </c>
      <c r="D43" s="87" t="s">
        <v>177</v>
      </c>
      <c r="E43" s="87"/>
      <c r="F43" s="9"/>
      <c r="G43" s="9"/>
      <c r="H43" s="9"/>
      <c r="I43" s="9"/>
      <c r="J43" s="9"/>
      <c r="K43" s="9"/>
    </row>
    <row r="44" spans="3:13" ht="15" thickTop="1" thickBot="1">
      <c r="C44" s="15" t="s">
        <v>11</v>
      </c>
      <c r="D44" s="76"/>
      <c r="E44" s="77"/>
      <c r="F44" s="11"/>
      <c r="G44" s="9"/>
      <c r="H44" s="9"/>
      <c r="I44" s="9"/>
      <c r="J44" s="9"/>
      <c r="K44" s="9"/>
    </row>
    <row r="45" spans="3:13" ht="15" thickTop="1" thickBot="1">
      <c r="C45" s="15" t="s">
        <v>12</v>
      </c>
      <c r="D45" s="76"/>
      <c r="E45" s="77"/>
      <c r="F45" s="9"/>
      <c r="G45" s="9"/>
      <c r="H45" s="9"/>
      <c r="I45" s="9"/>
      <c r="J45" s="9"/>
      <c r="K45" s="9"/>
    </row>
    <row r="46" spans="3:13" ht="15" thickTop="1" thickBot="1">
      <c r="C46" s="15" t="s">
        <v>13</v>
      </c>
      <c r="D46" s="76">
        <f>ROUND(D44/24/1.0026,0)</f>
        <v>0</v>
      </c>
      <c r="E46" s="77"/>
      <c r="F46" s="9"/>
      <c r="G46" s="9"/>
      <c r="H46" s="9"/>
      <c r="I46" s="9"/>
      <c r="J46" s="9"/>
      <c r="K46" s="9"/>
    </row>
    <row r="47" spans="3:13" ht="15" thickTop="1" thickBot="1">
      <c r="C47" s="15" t="s">
        <v>14</v>
      </c>
      <c r="D47" s="76">
        <f>ROUND(D45/24/1.0026,0)</f>
        <v>0</v>
      </c>
      <c r="E47" s="77"/>
      <c r="F47" s="9"/>
      <c r="G47" s="9"/>
      <c r="H47" s="9"/>
      <c r="I47" s="9"/>
      <c r="J47" s="9"/>
      <c r="K47" s="9"/>
    </row>
    <row r="48" spans="3:13" ht="15" thickTop="1" thickBot="1">
      <c r="C48" s="15" t="s">
        <v>15</v>
      </c>
      <c r="D48" s="63" t="e">
        <f>D47/D46</f>
        <v>#DIV/0!</v>
      </c>
      <c r="E48" s="64"/>
      <c r="F48" s="9"/>
      <c r="G48" s="9"/>
      <c r="H48" s="9"/>
      <c r="I48" s="9"/>
      <c r="J48" s="9"/>
      <c r="K48" s="9"/>
    </row>
    <row r="49" spans="3:11" ht="15.75" customHeight="1" thickTop="1" thickBot="1">
      <c r="F49" s="9"/>
      <c r="G49" s="9"/>
      <c r="H49" s="9"/>
      <c r="I49" s="9"/>
      <c r="J49" s="9"/>
      <c r="K49" s="9"/>
    </row>
    <row r="50" spans="3:11" ht="41.25" thickTop="1" thickBot="1">
      <c r="C50" s="15" t="s">
        <v>16</v>
      </c>
      <c r="D50" s="42" t="s">
        <v>17</v>
      </c>
      <c r="E50" s="42" t="s">
        <v>130</v>
      </c>
      <c r="F50" s="9"/>
      <c r="G50" s="9"/>
      <c r="H50" s="9"/>
      <c r="I50" s="9"/>
      <c r="J50" s="9"/>
      <c r="K50" s="9"/>
    </row>
    <row r="51" spans="3:11" ht="15" thickTop="1" thickBot="1">
      <c r="C51" s="15" t="s">
        <v>19</v>
      </c>
      <c r="D51" s="17">
        <v>0</v>
      </c>
      <c r="E51" s="17">
        <f>D51/100/24*365/31/1.0026</f>
        <v>0</v>
      </c>
      <c r="F51" s="9"/>
      <c r="G51" s="9"/>
      <c r="H51" s="9"/>
      <c r="I51" s="9"/>
      <c r="J51" s="9"/>
      <c r="K51" s="9"/>
    </row>
    <row r="52" spans="3:11" ht="15" thickTop="1" thickBot="1">
      <c r="C52" s="15" t="s">
        <v>139</v>
      </c>
      <c r="D52" s="16">
        <v>0</v>
      </c>
      <c r="E52" s="23">
        <v>0</v>
      </c>
      <c r="F52" s="9"/>
      <c r="G52" s="9"/>
      <c r="H52" s="9"/>
      <c r="I52" s="9"/>
      <c r="J52" s="9"/>
      <c r="K52" s="9"/>
    </row>
    <row r="53" spans="3:11" ht="14.65" thickTop="1">
      <c r="D53" s="91"/>
      <c r="E53" s="91"/>
      <c r="F53" s="9"/>
      <c r="G53" s="9"/>
      <c r="H53" s="9"/>
      <c r="I53" s="9"/>
      <c r="J53" s="9"/>
      <c r="K53" s="9"/>
    </row>
    <row r="54" spans="3:11">
      <c r="D54" s="91"/>
      <c r="E54" s="91"/>
      <c r="F54" s="9"/>
      <c r="G54" s="9"/>
      <c r="H54" s="9"/>
      <c r="I54" s="9"/>
      <c r="J54" s="9"/>
      <c r="K54" s="9"/>
    </row>
    <row r="55" spans="3:11">
      <c r="D55" s="91"/>
      <c r="E55" s="91"/>
      <c r="F55" s="11"/>
      <c r="G55" s="9"/>
      <c r="H55" s="9"/>
      <c r="I55" s="9"/>
      <c r="J55" s="9"/>
      <c r="K55" s="9"/>
    </row>
    <row r="56" spans="3:11">
      <c r="D56" s="91"/>
      <c r="E56" s="91"/>
      <c r="F56" s="9"/>
      <c r="G56" s="9"/>
      <c r="H56" s="9"/>
      <c r="I56" s="9"/>
      <c r="J56" s="9"/>
      <c r="K56" s="9"/>
    </row>
    <row r="57" spans="3:11">
      <c r="D57" s="91"/>
      <c r="E57" s="91"/>
      <c r="F57" s="9"/>
      <c r="G57" s="9"/>
      <c r="H57" s="9"/>
      <c r="I57" s="9"/>
      <c r="J57" s="9"/>
      <c r="K57" s="9"/>
    </row>
    <row r="58" spans="3:11">
      <c r="D58" s="91"/>
      <c r="E58" s="91"/>
      <c r="F58" s="9"/>
      <c r="G58" s="9"/>
      <c r="H58" s="9"/>
      <c r="I58" s="9"/>
      <c r="J58" s="9"/>
      <c r="K58" s="9"/>
    </row>
    <row r="59" spans="3:11">
      <c r="D59" s="91"/>
      <c r="E59" s="91"/>
      <c r="F59" s="9"/>
      <c r="G59" s="9"/>
      <c r="H59" s="9"/>
      <c r="I59" s="9"/>
      <c r="J59" s="9"/>
      <c r="K59" s="9"/>
    </row>
    <row r="60" spans="3:11">
      <c r="D60"/>
      <c r="F60" s="9"/>
      <c r="G60" s="9"/>
      <c r="H60" s="9"/>
      <c r="I60" s="9"/>
      <c r="J60" s="9"/>
      <c r="K60" s="9"/>
    </row>
    <row r="61" spans="3:11">
      <c r="D61"/>
      <c r="F61" s="9"/>
      <c r="G61" s="9"/>
      <c r="H61" s="9"/>
      <c r="I61" s="9"/>
      <c r="J61" s="9"/>
      <c r="K61" s="9"/>
    </row>
    <row r="62" spans="3:11">
      <c r="D62"/>
      <c r="F62" s="9"/>
      <c r="G62" s="9"/>
      <c r="H62" s="9"/>
      <c r="I62" s="9"/>
      <c r="J62" s="9"/>
      <c r="K62" s="9"/>
    </row>
    <row r="63" spans="3:11">
      <c r="D63"/>
      <c r="F63" s="9"/>
      <c r="G63" s="9"/>
      <c r="H63" s="9"/>
      <c r="I63" s="9"/>
      <c r="J63" s="9"/>
      <c r="K63" s="9"/>
    </row>
    <row r="64" spans="3:11" ht="20.25" customHeight="1">
      <c r="D64"/>
      <c r="F64" s="9"/>
      <c r="G64" s="9"/>
      <c r="H64" s="9"/>
      <c r="I64" s="9"/>
      <c r="J64" s="9"/>
      <c r="K64" s="9"/>
    </row>
    <row r="65" spans="4:6">
      <c r="D65" s="91"/>
      <c r="E65" s="91"/>
    </row>
    <row r="66" spans="4:6">
      <c r="D66" s="91"/>
      <c r="E66" s="91"/>
    </row>
    <row r="67" spans="4:6">
      <c r="D67" s="91"/>
      <c r="E67" s="91"/>
      <c r="F67" s="11"/>
    </row>
    <row r="68" spans="4:6">
      <c r="D68" s="91"/>
      <c r="E68" s="91"/>
    </row>
    <row r="69" spans="4:6">
      <c r="D69" s="91"/>
      <c r="E69" s="91"/>
    </row>
    <row r="70" spans="4:6">
      <c r="D70" s="91"/>
      <c r="E70" s="91"/>
    </row>
    <row r="71" spans="4:6">
      <c r="D71" s="91"/>
      <c r="E71" s="91"/>
    </row>
    <row r="72" spans="4:6" ht="20.25" customHeight="1">
      <c r="D72"/>
    </row>
    <row r="73" spans="4:6">
      <c r="D73"/>
    </row>
    <row r="74" spans="4:6">
      <c r="D74"/>
    </row>
    <row r="75" spans="4:6">
      <c r="D75"/>
    </row>
    <row r="77" spans="4:6" ht="20.25" customHeight="1"/>
    <row r="78" spans="4:6" ht="20.25" customHeight="1"/>
    <row r="79" spans="4:6" ht="20.25" customHeight="1"/>
    <row r="80" spans="4:6" ht="20.25" customHeight="1"/>
    <row r="81" ht="36" customHeight="1"/>
    <row r="82" ht="20.25" customHeight="1"/>
    <row r="83" ht="20.25" customHeight="1"/>
    <row r="84" ht="20.25" customHeight="1"/>
    <row r="85" ht="20.25" customHeight="1"/>
    <row r="86" ht="36" customHeight="1"/>
    <row r="87" ht="20.25" customHeight="1"/>
    <row r="88" ht="20.25" customHeight="1"/>
    <row r="89" ht="20.25" customHeight="1"/>
    <row r="90" ht="20.25" customHeight="1"/>
    <row r="91" ht="36" customHeight="1"/>
    <row r="92" ht="20.25" customHeight="1"/>
    <row r="93" ht="20.25" customHeight="1"/>
    <row r="94" ht="20.25" customHeight="1"/>
    <row r="95" ht="20.25" customHeight="1"/>
    <row r="96" ht="36" customHeight="1"/>
    <row r="97" ht="20.25" customHeight="1"/>
    <row r="98" ht="20.25" customHeight="1"/>
    <row r="99" ht="20.25" customHeight="1"/>
    <row r="100" ht="20.25" customHeight="1"/>
    <row r="101" ht="36" customHeight="1"/>
    <row r="102" ht="20.25" customHeight="1"/>
    <row r="103" ht="20.25" customHeight="1"/>
    <row r="104" ht="20.25" customHeight="1"/>
    <row r="105" ht="20.25" customHeight="1"/>
    <row r="106" ht="36" customHeight="1"/>
    <row r="107" ht="20.25" customHeight="1"/>
    <row r="108" ht="20.25" customHeight="1"/>
    <row r="109" ht="20.25" customHeight="1"/>
    <row r="110" ht="20.25" customHeight="1"/>
    <row r="111" ht="36" customHeight="1"/>
    <row r="112" ht="20.25" customHeight="1"/>
    <row r="113" ht="20.25" customHeight="1"/>
    <row r="114" ht="20.25" customHeight="1"/>
    <row r="115" ht="20.25" customHeight="1"/>
    <row r="116" ht="36" customHeight="1"/>
    <row r="117" ht="20.25" customHeight="1"/>
    <row r="118" ht="20.25" customHeight="1"/>
    <row r="119" ht="20.25" customHeight="1"/>
    <row r="120" ht="20.25" customHeight="1"/>
    <row r="121" ht="36" customHeight="1"/>
    <row r="122" ht="20.25" customHeight="1"/>
    <row r="123" ht="20.25" customHeight="1"/>
    <row r="124" ht="20.25" customHeight="1"/>
    <row r="125" ht="20.25" customHeight="1"/>
    <row r="126" ht="36" customHeight="1"/>
    <row r="127" ht="20.25" customHeight="1"/>
    <row r="128" ht="20.25" customHeight="1"/>
    <row r="129" ht="20.25" customHeight="1"/>
    <row r="130" ht="20.25" customHeight="1"/>
    <row r="131" ht="36" customHeight="1"/>
    <row r="132" ht="20.25" customHeight="1"/>
    <row r="133" ht="20.25" customHeight="1"/>
    <row r="134" ht="20.25" customHeight="1"/>
    <row r="135" ht="20.25" customHeight="1"/>
    <row r="136" ht="36" customHeight="1"/>
    <row r="137" ht="20.25" customHeight="1"/>
    <row r="138" ht="20.25" customHeight="1"/>
    <row r="139" ht="20.25" customHeight="1"/>
    <row r="140" ht="20.25" customHeight="1"/>
    <row r="141" ht="36" customHeight="1"/>
    <row r="142" ht="20.25" customHeight="1"/>
    <row r="143" ht="20.25" customHeight="1"/>
    <row r="144" ht="20.25" customHeight="1"/>
    <row r="145" ht="20.25" customHeight="1"/>
    <row r="146" ht="36" customHeight="1"/>
    <row r="147" ht="20.25" customHeight="1"/>
    <row r="148" ht="20.25" customHeight="1"/>
    <row r="149" ht="20.25" customHeight="1"/>
    <row r="150" ht="20.25" customHeight="1"/>
    <row r="151" ht="36" customHeight="1"/>
    <row r="152" ht="20.25" customHeight="1"/>
    <row r="153" ht="20.25" customHeight="1"/>
    <row r="154" ht="20.25" customHeight="1"/>
    <row r="155" ht="20.25" customHeight="1"/>
    <row r="156" ht="36" customHeight="1"/>
    <row r="157" ht="20.25" customHeight="1"/>
    <row r="158" ht="20.25" customHeight="1"/>
    <row r="159" ht="20.25" customHeight="1"/>
    <row r="160" ht="20.25" customHeight="1"/>
    <row r="161" ht="36" customHeight="1"/>
    <row r="162" ht="20.25" customHeight="1"/>
    <row r="163" ht="20.25" customHeight="1"/>
    <row r="164" ht="20.25" customHeight="1"/>
    <row r="165" ht="20.25" customHeight="1"/>
    <row r="166" ht="36" customHeight="1"/>
    <row r="167" ht="20.25" customHeight="1"/>
    <row r="168" ht="20.25" customHeight="1"/>
    <row r="169" ht="20.25" customHeight="1"/>
    <row r="171" ht="36" customHeight="1"/>
    <row r="172" ht="20.25" customHeight="1"/>
    <row r="173" ht="20.25" customHeight="1"/>
    <row r="174" ht="20.25" customHeight="1"/>
    <row r="175" ht="20.25" customHeight="1"/>
    <row r="176" ht="36" customHeight="1"/>
    <row r="177" ht="20.25" customHeight="1"/>
    <row r="178" ht="20.25" customHeight="1"/>
    <row r="179" ht="20.25" customHeight="1"/>
  </sheetData>
  <mergeCells count="47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35:E35"/>
    <mergeCell ref="F35:G35"/>
    <mergeCell ref="D20:E20"/>
    <mergeCell ref="D21:E21"/>
    <mergeCell ref="D22:E22"/>
    <mergeCell ref="D23:E23"/>
    <mergeCell ref="D24:E24"/>
    <mergeCell ref="D30:E30"/>
    <mergeCell ref="D31:E31"/>
    <mergeCell ref="G31:H31"/>
    <mergeCell ref="D32:E32"/>
    <mergeCell ref="D33:E33"/>
    <mergeCell ref="D34:E34"/>
    <mergeCell ref="D56:E56"/>
    <mergeCell ref="D36:E36"/>
    <mergeCell ref="D42:E42"/>
    <mergeCell ref="D43:E43"/>
    <mergeCell ref="D44:E44"/>
    <mergeCell ref="D45:E45"/>
    <mergeCell ref="D46:E46"/>
    <mergeCell ref="D47:E47"/>
    <mergeCell ref="D48:E48"/>
    <mergeCell ref="D53:E53"/>
    <mergeCell ref="D54:E54"/>
    <mergeCell ref="D55:E55"/>
    <mergeCell ref="D68:E68"/>
    <mergeCell ref="D69:E69"/>
    <mergeCell ref="D70:E70"/>
    <mergeCell ref="D71:E71"/>
    <mergeCell ref="D57:E57"/>
    <mergeCell ref="D58:E58"/>
    <mergeCell ref="D59:E59"/>
    <mergeCell ref="D65:E65"/>
    <mergeCell ref="D66:E66"/>
    <mergeCell ref="D67:E67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64675-93E9-48E5-9907-BD8396CE9E4A}">
  <dimension ref="C1:M179"/>
  <sheetViews>
    <sheetView showGridLines="0" topLeftCell="B1" zoomScale="70" zoomScaleNormal="70" workbookViewId="0">
      <selection activeCell="E15" sqref="E15"/>
    </sheetView>
  </sheetViews>
  <sheetFormatPr baseColWidth="10" defaultColWidth="11.3984375" defaultRowHeight="14.25"/>
  <cols>
    <col min="1" max="2" width="7.3984375" customWidth="1"/>
    <col min="3" max="3" width="81.73046875" bestFit="1" customWidth="1"/>
    <col min="4" max="4" width="43" style="40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82" t="s">
        <v>178</v>
      </c>
      <c r="D1" s="82"/>
      <c r="E1" s="82"/>
      <c r="F1" s="82"/>
      <c r="G1" s="82"/>
      <c r="H1" s="82"/>
      <c r="I1" s="82"/>
      <c r="J1" s="82"/>
      <c r="K1" s="82"/>
    </row>
    <row r="2" spans="3:13" ht="30" customHeight="1">
      <c r="C2" s="82"/>
      <c r="D2" s="82"/>
      <c r="E2" s="82"/>
      <c r="F2" s="82"/>
      <c r="G2" s="82"/>
      <c r="H2" s="82"/>
      <c r="I2" s="82"/>
      <c r="J2" s="82"/>
      <c r="K2" s="82"/>
    </row>
    <row r="3" spans="3:13" ht="15" customHeight="1">
      <c r="C3" s="71" t="s">
        <v>2</v>
      </c>
      <c r="D3" s="71"/>
      <c r="E3" s="71"/>
      <c r="F3" s="71"/>
      <c r="G3" s="71"/>
      <c r="H3" s="71"/>
      <c r="I3" s="71"/>
      <c r="J3" s="71"/>
      <c r="K3" s="71"/>
    </row>
    <row r="4" spans="3:13" ht="15" customHeight="1">
      <c r="C4" s="71"/>
      <c r="D4" s="71"/>
      <c r="E4" s="71"/>
      <c r="F4" s="71"/>
      <c r="G4" s="71"/>
      <c r="H4" s="71"/>
      <c r="I4" s="71"/>
      <c r="J4" s="71"/>
      <c r="K4" s="71"/>
    </row>
    <row r="5" spans="3:13" ht="14.65" thickBot="1">
      <c r="C5" s="9"/>
      <c r="D5" s="39"/>
      <c r="E5" s="9"/>
      <c r="F5" s="9"/>
      <c r="G5" s="9"/>
      <c r="H5" s="9"/>
      <c r="I5" s="9"/>
      <c r="J5" s="9"/>
      <c r="K5" s="9"/>
    </row>
    <row r="6" spans="3:13" ht="15.4" thickTop="1" thickBot="1">
      <c r="C6" s="13" t="s">
        <v>3</v>
      </c>
      <c r="D6" s="92" t="s">
        <v>4</v>
      </c>
      <c r="E6" s="92"/>
      <c r="F6" s="10"/>
      <c r="G6" s="10"/>
      <c r="H6" s="9"/>
      <c r="I6" s="9"/>
      <c r="J6" s="9"/>
      <c r="K6" s="9"/>
    </row>
    <row r="7" spans="3:13" ht="15" thickTop="1" thickBot="1">
      <c r="C7" s="14" t="s">
        <v>34</v>
      </c>
      <c r="D7" s="87" t="s">
        <v>179</v>
      </c>
      <c r="E7" s="87"/>
      <c r="F7" s="9"/>
      <c r="G7" s="88"/>
      <c r="H7" s="88"/>
      <c r="I7" s="9"/>
      <c r="J7" s="9"/>
      <c r="K7" s="9"/>
    </row>
    <row r="8" spans="3:13" ht="15" thickTop="1" thickBot="1">
      <c r="C8" s="15" t="s">
        <v>11</v>
      </c>
      <c r="D8" s="89">
        <v>2332825</v>
      </c>
      <c r="E8" s="90"/>
      <c r="F8" s="11"/>
      <c r="G8" s="9"/>
      <c r="H8" s="9"/>
      <c r="I8" s="9"/>
      <c r="J8" s="9"/>
      <c r="K8" s="9"/>
    </row>
    <row r="9" spans="3:13" ht="15" thickTop="1" thickBot="1">
      <c r="C9" s="15" t="s">
        <v>12</v>
      </c>
      <c r="D9" s="89">
        <v>0</v>
      </c>
      <c r="E9" s="90"/>
      <c r="F9" s="9"/>
      <c r="G9" s="11"/>
      <c r="H9" s="9"/>
      <c r="I9" s="9"/>
      <c r="J9" s="9"/>
      <c r="K9" s="9"/>
    </row>
    <row r="10" spans="3:13" ht="15" thickTop="1" thickBot="1">
      <c r="C10" s="15" t="s">
        <v>13</v>
      </c>
      <c r="D10" s="89">
        <f>ROUND(D8/24/1.0026,0)</f>
        <v>96949</v>
      </c>
      <c r="E10" s="90"/>
      <c r="F10" s="9"/>
      <c r="G10" s="9"/>
      <c r="H10" s="9"/>
      <c r="I10" s="9"/>
      <c r="J10" s="9"/>
      <c r="K10" s="9"/>
    </row>
    <row r="11" spans="3:13" ht="15" thickTop="1" thickBot="1">
      <c r="C11" s="15" t="s">
        <v>14</v>
      </c>
      <c r="D11" s="89">
        <f>ROUND(D9/24/1.0026,0)</f>
        <v>0</v>
      </c>
      <c r="E11" s="90"/>
      <c r="F11" s="9"/>
      <c r="G11" s="9"/>
      <c r="H11" s="9"/>
      <c r="I11" s="9"/>
      <c r="J11" s="9"/>
      <c r="K11" s="9"/>
    </row>
    <row r="12" spans="3:13" ht="15" thickTop="1" thickBot="1">
      <c r="C12" s="15" t="s">
        <v>15</v>
      </c>
      <c r="D12" s="63">
        <f>D11/D10</f>
        <v>0</v>
      </c>
      <c r="E12" s="64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16</v>
      </c>
      <c r="D14" s="42" t="s">
        <v>17</v>
      </c>
      <c r="E14" s="42" t="s">
        <v>130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19</v>
      </c>
      <c r="D15" s="51">
        <v>25.719000000000001</v>
      </c>
      <c r="E15" s="17">
        <f>D15/100/24*365/31/1.0026</f>
        <v>0.12584799682116821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139</v>
      </c>
      <c r="D16" s="16">
        <v>0</v>
      </c>
      <c r="E16" s="17">
        <f>D16/24/1.0026</f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5.4" thickTop="1" thickBot="1">
      <c r="C18" s="13" t="s">
        <v>3</v>
      </c>
      <c r="D18" s="92" t="s">
        <v>21</v>
      </c>
      <c r="E18" s="92"/>
      <c r="F18" s="9"/>
      <c r="G18" s="9"/>
      <c r="H18" s="9"/>
      <c r="I18" s="9"/>
      <c r="J18" s="9"/>
      <c r="K18" s="9"/>
    </row>
    <row r="19" spans="3:11" ht="15" thickTop="1" thickBot="1">
      <c r="C19" s="14" t="s">
        <v>34</v>
      </c>
      <c r="D19" s="87" t="s">
        <v>179</v>
      </c>
      <c r="E19" s="87"/>
      <c r="F19" s="9"/>
      <c r="G19" s="9"/>
      <c r="H19" s="9"/>
      <c r="I19" s="9"/>
      <c r="J19" s="9"/>
      <c r="K19" s="9"/>
    </row>
    <row r="20" spans="3:11" ht="15" thickTop="1" thickBot="1">
      <c r="C20" s="15" t="s">
        <v>11</v>
      </c>
      <c r="D20" s="76">
        <v>11983</v>
      </c>
      <c r="E20" s="77"/>
      <c r="F20" s="11"/>
      <c r="G20" s="9"/>
      <c r="H20" s="9"/>
      <c r="I20" s="9"/>
      <c r="J20" s="9"/>
      <c r="K20" s="9"/>
    </row>
    <row r="21" spans="3:11" ht="15" thickTop="1" thickBot="1">
      <c r="C21" s="15" t="s">
        <v>12</v>
      </c>
      <c r="D21" s="76">
        <v>0</v>
      </c>
      <c r="E21" s="77"/>
      <c r="F21" s="11"/>
      <c r="G21" s="9"/>
      <c r="H21" s="9"/>
      <c r="I21" s="9"/>
      <c r="J21" s="9"/>
      <c r="K21" s="9"/>
    </row>
    <row r="22" spans="3:11" ht="15" thickTop="1" thickBot="1">
      <c r="C22" s="15" t="s">
        <v>13</v>
      </c>
      <c r="D22" s="76">
        <f>ROUND(D20/24/1.0026,0)</f>
        <v>498</v>
      </c>
      <c r="E22" s="77"/>
      <c r="F22" s="9"/>
      <c r="G22" s="9"/>
      <c r="H22" s="9"/>
      <c r="I22" s="9"/>
      <c r="J22" s="9"/>
      <c r="K22" s="9"/>
    </row>
    <row r="23" spans="3:11" ht="15" thickTop="1" thickBot="1">
      <c r="C23" s="15" t="s">
        <v>14</v>
      </c>
      <c r="D23" s="89">
        <f>ROUND(D21/24/1.0026,0)</f>
        <v>0</v>
      </c>
      <c r="E23" s="90"/>
      <c r="F23" s="9"/>
      <c r="G23" s="9"/>
      <c r="H23" s="9"/>
      <c r="I23" s="9"/>
      <c r="J23" s="9"/>
      <c r="K23" s="9"/>
    </row>
    <row r="24" spans="3:11" ht="15" thickTop="1" thickBot="1">
      <c r="C24" s="15" t="s">
        <v>15</v>
      </c>
      <c r="D24" s="63">
        <f>D23/D22</f>
        <v>0</v>
      </c>
      <c r="E24" s="64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16</v>
      </c>
      <c r="D26" s="42" t="s">
        <v>17</v>
      </c>
      <c r="E26" s="42" t="s">
        <v>130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19</v>
      </c>
      <c r="D27" s="17">
        <v>60.372900000000001</v>
      </c>
      <c r="E27" s="17">
        <f>D27/100/24*365/31/1.0026</f>
        <v>0.29541617198509684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139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 ht="15" thickTop="1" thickBot="1">
      <c r="F29" s="9"/>
      <c r="G29" s="9"/>
      <c r="H29" s="9"/>
      <c r="I29" s="9"/>
      <c r="J29" s="9"/>
      <c r="K29" s="9"/>
    </row>
    <row r="30" spans="3:11" ht="15.4" thickTop="1" thickBot="1">
      <c r="C30" s="13" t="s">
        <v>24</v>
      </c>
      <c r="D30" s="92" t="s">
        <v>4</v>
      </c>
      <c r="E30" s="92"/>
      <c r="F30" s="10"/>
      <c r="G30" s="10"/>
      <c r="H30" s="9"/>
      <c r="I30" s="9"/>
      <c r="J30" s="9"/>
      <c r="K30" s="9"/>
    </row>
    <row r="31" spans="3:11" ht="15" thickTop="1" thickBot="1">
      <c r="C31" s="14" t="s">
        <v>34</v>
      </c>
      <c r="D31" s="87" t="s">
        <v>179</v>
      </c>
      <c r="E31" s="87"/>
      <c r="F31" s="9"/>
      <c r="G31" s="88"/>
      <c r="H31" s="88"/>
      <c r="I31" s="9"/>
      <c r="J31" s="9"/>
      <c r="K31" s="9"/>
    </row>
    <row r="32" spans="3:11" ht="15" thickTop="1" thickBot="1">
      <c r="C32" s="15" t="s">
        <v>11</v>
      </c>
      <c r="D32" s="89"/>
      <c r="E32" s="90"/>
      <c r="F32" s="11"/>
      <c r="G32" s="9"/>
      <c r="H32" s="9"/>
      <c r="I32" s="9"/>
      <c r="J32" s="9"/>
      <c r="K32" s="9"/>
    </row>
    <row r="33" spans="3:13" ht="15" thickTop="1" thickBot="1">
      <c r="C33" s="15" t="s">
        <v>12</v>
      </c>
      <c r="D33" s="76"/>
      <c r="E33" s="77"/>
      <c r="F33" s="9"/>
      <c r="G33" s="11"/>
      <c r="H33" s="9"/>
      <c r="I33" s="9"/>
      <c r="J33" s="9"/>
      <c r="K33" s="9"/>
    </row>
    <row r="34" spans="3:13" ht="15" thickTop="1" thickBot="1">
      <c r="C34" s="15" t="s">
        <v>13</v>
      </c>
      <c r="D34" s="89">
        <f>ROUND(D32/24/1.0026,0)</f>
        <v>0</v>
      </c>
      <c r="E34" s="90"/>
      <c r="F34" s="9"/>
      <c r="G34" s="9"/>
      <c r="H34" s="9"/>
      <c r="I34" s="9"/>
      <c r="J34" s="9"/>
      <c r="K34" s="9"/>
    </row>
    <row r="35" spans="3:13" ht="15" thickTop="1" thickBot="1">
      <c r="C35" s="15" t="s">
        <v>14</v>
      </c>
      <c r="D35" s="89">
        <f>ROUND(D33/24/1.0026,0)</f>
        <v>0</v>
      </c>
      <c r="E35" s="90"/>
      <c r="F35" s="83"/>
      <c r="G35" s="83"/>
      <c r="H35" s="9"/>
      <c r="I35" s="9"/>
      <c r="J35" s="9"/>
      <c r="K35" s="9"/>
    </row>
    <row r="36" spans="3:13" ht="15" thickTop="1" thickBot="1">
      <c r="C36" s="15" t="s">
        <v>15</v>
      </c>
      <c r="D36" s="63" t="e">
        <f>D35/D34</f>
        <v>#DIV/0!</v>
      </c>
      <c r="E36" s="64"/>
      <c r="F36" s="9"/>
      <c r="G36" s="9"/>
      <c r="H36" s="9"/>
      <c r="I36" s="9"/>
      <c r="J36" s="9"/>
      <c r="K36" s="9"/>
    </row>
    <row r="37" spans="3:13" ht="15" thickTop="1" thickBot="1">
      <c r="F37" s="9"/>
      <c r="G37" s="9"/>
      <c r="H37" s="9"/>
      <c r="I37" s="9"/>
      <c r="J37" s="9"/>
      <c r="K37" s="9"/>
      <c r="M37" s="12"/>
    </row>
    <row r="38" spans="3:13" ht="41.25" thickTop="1" thickBot="1">
      <c r="C38" s="15" t="s">
        <v>16</v>
      </c>
      <c r="D38" s="42" t="s">
        <v>17</v>
      </c>
      <c r="E38" s="42" t="s">
        <v>130</v>
      </c>
      <c r="F38" s="9"/>
      <c r="G38" s="9"/>
      <c r="H38" s="9"/>
      <c r="I38" s="9"/>
      <c r="J38" s="9"/>
      <c r="K38" s="9"/>
    </row>
    <row r="39" spans="3:13" ht="15" thickTop="1" thickBot="1">
      <c r="C39" s="15" t="s">
        <v>19</v>
      </c>
      <c r="D39" s="17">
        <v>0</v>
      </c>
      <c r="E39" s="17">
        <f>D39/100/24*365/31/1.0026</f>
        <v>0</v>
      </c>
      <c r="F39" s="9"/>
      <c r="G39" s="9"/>
      <c r="H39" s="9"/>
      <c r="I39" s="9"/>
      <c r="J39" s="9"/>
      <c r="K39" s="9"/>
    </row>
    <row r="40" spans="3:13" ht="15" thickTop="1" thickBot="1">
      <c r="C40" s="15" t="s">
        <v>139</v>
      </c>
      <c r="D40" s="16">
        <v>0</v>
      </c>
      <c r="E40" s="54"/>
      <c r="F40" s="9"/>
      <c r="G40" s="9"/>
      <c r="H40" s="9"/>
      <c r="I40" s="9"/>
      <c r="J40" s="9"/>
      <c r="K40" s="9"/>
    </row>
    <row r="41" spans="3:13" ht="15" thickTop="1" thickBot="1">
      <c r="F41" s="9"/>
      <c r="G41" s="9"/>
      <c r="H41" s="9"/>
      <c r="I41" s="9"/>
      <c r="J41" s="9"/>
      <c r="K41" s="9"/>
    </row>
    <row r="42" spans="3:13" ht="15.4" thickTop="1" thickBot="1">
      <c r="C42" s="13" t="s">
        <v>24</v>
      </c>
      <c r="D42" s="92" t="s">
        <v>21</v>
      </c>
      <c r="E42" s="92"/>
      <c r="F42" s="9"/>
      <c r="G42" s="9"/>
      <c r="H42" s="9"/>
      <c r="I42" s="9"/>
      <c r="J42" s="9"/>
      <c r="K42" s="9"/>
    </row>
    <row r="43" spans="3:13" ht="15" thickTop="1" thickBot="1">
      <c r="C43" s="14" t="s">
        <v>34</v>
      </c>
      <c r="D43" s="87" t="s">
        <v>179</v>
      </c>
      <c r="E43" s="87"/>
      <c r="F43" s="9"/>
      <c r="G43" s="9"/>
      <c r="H43" s="9"/>
      <c r="I43" s="9"/>
      <c r="J43" s="9"/>
      <c r="K43" s="9"/>
    </row>
    <row r="44" spans="3:13" ht="15" thickTop="1" thickBot="1">
      <c r="C44" s="15" t="s">
        <v>11</v>
      </c>
      <c r="D44" s="76"/>
      <c r="E44" s="77"/>
      <c r="F44" s="11"/>
      <c r="G44" s="9"/>
      <c r="H44" s="9"/>
      <c r="I44" s="9"/>
      <c r="J44" s="9"/>
      <c r="K44" s="9"/>
    </row>
    <row r="45" spans="3:13" ht="15" thickTop="1" thickBot="1">
      <c r="C45" s="15" t="s">
        <v>12</v>
      </c>
      <c r="D45" s="76"/>
      <c r="E45" s="77"/>
      <c r="F45" s="9"/>
      <c r="G45" s="9"/>
      <c r="H45" s="9"/>
      <c r="I45" s="9"/>
      <c r="J45" s="9"/>
      <c r="K45" s="9"/>
    </row>
    <row r="46" spans="3:13" ht="15" thickTop="1" thickBot="1">
      <c r="C46" s="15" t="s">
        <v>13</v>
      </c>
      <c r="D46" s="76">
        <f>ROUND(D44/24/1.0026,0)</f>
        <v>0</v>
      </c>
      <c r="E46" s="77"/>
      <c r="F46" s="9"/>
      <c r="G46" s="9"/>
      <c r="H46" s="9"/>
      <c r="I46" s="9"/>
      <c r="J46" s="9"/>
      <c r="K46" s="9"/>
    </row>
    <row r="47" spans="3:13" ht="15" thickTop="1" thickBot="1">
      <c r="C47" s="15" t="s">
        <v>14</v>
      </c>
      <c r="D47" s="76">
        <f>ROUND(D45/24/1.0026,0)</f>
        <v>0</v>
      </c>
      <c r="E47" s="77"/>
      <c r="F47" s="9"/>
      <c r="G47" s="9"/>
      <c r="H47" s="9"/>
      <c r="I47" s="9"/>
      <c r="J47" s="9"/>
      <c r="K47" s="9"/>
    </row>
    <row r="48" spans="3:13" ht="15" thickTop="1" thickBot="1">
      <c r="C48" s="15" t="s">
        <v>15</v>
      </c>
      <c r="D48" s="63" t="e">
        <f>D47/D46</f>
        <v>#DIV/0!</v>
      </c>
      <c r="E48" s="64"/>
      <c r="F48" s="9"/>
      <c r="G48" s="9"/>
      <c r="H48" s="9"/>
      <c r="I48" s="9"/>
      <c r="J48" s="9"/>
      <c r="K48" s="9"/>
    </row>
    <row r="49" spans="3:11" ht="15.75" customHeight="1" thickTop="1" thickBot="1">
      <c r="F49" s="9"/>
      <c r="G49" s="9"/>
      <c r="H49" s="9"/>
      <c r="I49" s="9"/>
      <c r="J49" s="9"/>
      <c r="K49" s="9"/>
    </row>
    <row r="50" spans="3:11" ht="41.25" thickTop="1" thickBot="1">
      <c r="C50" s="15" t="s">
        <v>16</v>
      </c>
      <c r="D50" s="42" t="s">
        <v>17</v>
      </c>
      <c r="E50" s="42" t="s">
        <v>130</v>
      </c>
      <c r="F50" s="9"/>
      <c r="G50" s="9"/>
      <c r="H50" s="9"/>
      <c r="I50" s="9"/>
      <c r="J50" s="9"/>
      <c r="K50" s="9"/>
    </row>
    <row r="51" spans="3:11" ht="15" thickTop="1" thickBot="1">
      <c r="C51" s="15" t="s">
        <v>19</v>
      </c>
      <c r="D51" s="17">
        <v>0</v>
      </c>
      <c r="E51" s="17">
        <f>D51/100/24*365/31/1.0026</f>
        <v>0</v>
      </c>
      <c r="F51" s="9"/>
      <c r="G51" s="9"/>
      <c r="H51" s="9"/>
      <c r="I51" s="9"/>
      <c r="J51" s="9"/>
      <c r="K51" s="9"/>
    </row>
    <row r="52" spans="3:11" ht="15" thickTop="1" thickBot="1">
      <c r="C52" s="15" t="s">
        <v>139</v>
      </c>
      <c r="D52" s="16">
        <v>0</v>
      </c>
      <c r="E52" s="23">
        <v>0</v>
      </c>
      <c r="F52" s="9"/>
      <c r="G52" s="9"/>
      <c r="H52" s="9"/>
      <c r="I52" s="9"/>
      <c r="J52" s="9"/>
      <c r="K52" s="9"/>
    </row>
    <row r="53" spans="3:11" ht="14.65" thickTop="1">
      <c r="D53" s="91"/>
      <c r="E53" s="91"/>
      <c r="F53" s="9"/>
      <c r="G53" s="9"/>
      <c r="H53" s="9"/>
      <c r="I53" s="9"/>
      <c r="J53" s="9"/>
      <c r="K53" s="9"/>
    </row>
    <row r="54" spans="3:11">
      <c r="D54" s="91"/>
      <c r="E54" s="91"/>
      <c r="F54" s="9"/>
      <c r="G54" s="9"/>
      <c r="H54" s="9"/>
      <c r="I54" s="9"/>
      <c r="J54" s="9"/>
      <c r="K54" s="9"/>
    </row>
    <row r="55" spans="3:11">
      <c r="D55" s="91"/>
      <c r="E55" s="91"/>
      <c r="F55" s="11"/>
      <c r="G55" s="9"/>
      <c r="H55" s="9"/>
      <c r="I55" s="9"/>
      <c r="J55" s="9"/>
      <c r="K55" s="9"/>
    </row>
    <row r="56" spans="3:11">
      <c r="D56" s="91"/>
      <c r="E56" s="91"/>
      <c r="F56" s="9"/>
      <c r="G56" s="9"/>
      <c r="H56" s="9"/>
      <c r="I56" s="9"/>
      <c r="J56" s="9"/>
      <c r="K56" s="9"/>
    </row>
    <row r="57" spans="3:11">
      <c r="D57" s="91"/>
      <c r="E57" s="91"/>
      <c r="F57" s="9"/>
      <c r="G57" s="9"/>
      <c r="H57" s="9"/>
      <c r="I57" s="9"/>
      <c r="J57" s="9"/>
      <c r="K57" s="9"/>
    </row>
    <row r="58" spans="3:11">
      <c r="D58" s="91"/>
      <c r="E58" s="91"/>
      <c r="F58" s="9"/>
      <c r="G58" s="9"/>
      <c r="H58" s="9"/>
      <c r="I58" s="9"/>
      <c r="J58" s="9"/>
      <c r="K58" s="9"/>
    </row>
    <row r="59" spans="3:11">
      <c r="D59" s="91"/>
      <c r="E59" s="91"/>
      <c r="F59" s="9"/>
      <c r="G59" s="9"/>
      <c r="H59" s="9"/>
      <c r="I59" s="9"/>
      <c r="J59" s="9"/>
      <c r="K59" s="9"/>
    </row>
    <row r="60" spans="3:11">
      <c r="D60"/>
      <c r="F60" s="9"/>
      <c r="G60" s="9"/>
      <c r="H60" s="9"/>
      <c r="I60" s="9"/>
      <c r="J60" s="9"/>
      <c r="K60" s="9"/>
    </row>
    <row r="61" spans="3:11">
      <c r="D61"/>
      <c r="F61" s="9"/>
      <c r="G61" s="9"/>
      <c r="H61" s="9"/>
      <c r="I61" s="9"/>
      <c r="J61" s="9"/>
      <c r="K61" s="9"/>
    </row>
    <row r="62" spans="3:11">
      <c r="D62"/>
      <c r="F62" s="9"/>
      <c r="G62" s="9"/>
      <c r="H62" s="9"/>
      <c r="I62" s="9"/>
      <c r="J62" s="9"/>
      <c r="K62" s="9"/>
    </row>
    <row r="63" spans="3:11">
      <c r="D63"/>
      <c r="F63" s="9"/>
      <c r="G63" s="9"/>
      <c r="H63" s="9"/>
      <c r="I63" s="9"/>
      <c r="J63" s="9"/>
      <c r="K63" s="9"/>
    </row>
    <row r="64" spans="3:11" ht="20.25" customHeight="1">
      <c r="D64"/>
      <c r="F64" s="9"/>
      <c r="G64" s="9"/>
      <c r="H64" s="9"/>
      <c r="I64" s="9"/>
      <c r="J64" s="9"/>
      <c r="K64" s="9"/>
    </row>
    <row r="65" spans="4:6">
      <c r="D65" s="91"/>
      <c r="E65" s="91"/>
    </row>
    <row r="66" spans="4:6">
      <c r="D66" s="91"/>
      <c r="E66" s="91"/>
    </row>
    <row r="67" spans="4:6">
      <c r="D67" s="91"/>
      <c r="E67" s="91"/>
      <c r="F67" s="11"/>
    </row>
    <row r="68" spans="4:6">
      <c r="D68" s="91"/>
      <c r="E68" s="91"/>
    </row>
    <row r="69" spans="4:6">
      <c r="D69" s="91"/>
      <c r="E69" s="91"/>
    </row>
    <row r="70" spans="4:6">
      <c r="D70" s="91"/>
      <c r="E70" s="91"/>
    </row>
    <row r="71" spans="4:6">
      <c r="D71" s="91"/>
      <c r="E71" s="91"/>
    </row>
    <row r="72" spans="4:6" ht="20.25" customHeight="1">
      <c r="D72"/>
    </row>
    <row r="73" spans="4:6">
      <c r="D73"/>
    </row>
    <row r="74" spans="4:6">
      <c r="D74"/>
    </row>
    <row r="75" spans="4:6">
      <c r="D75"/>
    </row>
    <row r="77" spans="4:6" ht="20.25" customHeight="1"/>
    <row r="78" spans="4:6" ht="20.25" customHeight="1"/>
    <row r="79" spans="4:6" ht="20.25" customHeight="1"/>
    <row r="80" spans="4:6" ht="20.25" customHeight="1"/>
    <row r="81" ht="36" customHeight="1"/>
    <row r="82" ht="20.25" customHeight="1"/>
    <row r="83" ht="20.25" customHeight="1"/>
    <row r="84" ht="20.25" customHeight="1"/>
    <row r="85" ht="20.25" customHeight="1"/>
    <row r="86" ht="36" customHeight="1"/>
    <row r="87" ht="20.25" customHeight="1"/>
    <row r="88" ht="20.25" customHeight="1"/>
    <row r="89" ht="20.25" customHeight="1"/>
    <row r="90" ht="20.25" customHeight="1"/>
    <row r="91" ht="36" customHeight="1"/>
    <row r="92" ht="20.25" customHeight="1"/>
    <row r="93" ht="20.25" customHeight="1"/>
    <row r="94" ht="20.25" customHeight="1"/>
    <row r="95" ht="20.25" customHeight="1"/>
    <row r="96" ht="36" customHeight="1"/>
    <row r="97" ht="20.25" customHeight="1"/>
    <row r="98" ht="20.25" customHeight="1"/>
    <row r="99" ht="20.25" customHeight="1"/>
    <row r="100" ht="20.25" customHeight="1"/>
    <row r="101" ht="36" customHeight="1"/>
    <row r="102" ht="20.25" customHeight="1"/>
    <row r="103" ht="20.25" customHeight="1"/>
    <row r="104" ht="20.25" customHeight="1"/>
    <row r="105" ht="20.25" customHeight="1"/>
    <row r="106" ht="36" customHeight="1"/>
    <row r="107" ht="20.25" customHeight="1"/>
    <row r="108" ht="20.25" customHeight="1"/>
    <row r="109" ht="20.25" customHeight="1"/>
    <row r="110" ht="20.25" customHeight="1"/>
    <row r="111" ht="36" customHeight="1"/>
    <row r="112" ht="20.25" customHeight="1"/>
    <row r="113" ht="20.25" customHeight="1"/>
    <row r="114" ht="20.25" customHeight="1"/>
    <row r="115" ht="20.25" customHeight="1"/>
    <row r="116" ht="36" customHeight="1"/>
    <row r="117" ht="20.25" customHeight="1"/>
    <row r="118" ht="20.25" customHeight="1"/>
    <row r="119" ht="20.25" customHeight="1"/>
    <row r="120" ht="20.25" customHeight="1"/>
    <row r="121" ht="36" customHeight="1"/>
    <row r="122" ht="20.25" customHeight="1"/>
    <row r="123" ht="20.25" customHeight="1"/>
    <row r="124" ht="20.25" customHeight="1"/>
    <row r="125" ht="20.25" customHeight="1"/>
    <row r="126" ht="36" customHeight="1"/>
    <row r="127" ht="20.25" customHeight="1"/>
    <row r="128" ht="20.25" customHeight="1"/>
    <row r="129" ht="20.25" customHeight="1"/>
    <row r="130" ht="20.25" customHeight="1"/>
    <row r="131" ht="36" customHeight="1"/>
    <row r="132" ht="20.25" customHeight="1"/>
    <row r="133" ht="20.25" customHeight="1"/>
    <row r="134" ht="20.25" customHeight="1"/>
    <row r="135" ht="20.25" customHeight="1"/>
    <row r="136" ht="36" customHeight="1"/>
    <row r="137" ht="20.25" customHeight="1"/>
    <row r="138" ht="20.25" customHeight="1"/>
    <row r="139" ht="20.25" customHeight="1"/>
    <row r="140" ht="20.25" customHeight="1"/>
    <row r="141" ht="36" customHeight="1"/>
    <row r="142" ht="20.25" customHeight="1"/>
    <row r="143" ht="20.25" customHeight="1"/>
    <row r="144" ht="20.25" customHeight="1"/>
    <row r="145" ht="20.25" customHeight="1"/>
    <row r="146" ht="36" customHeight="1"/>
    <row r="147" ht="20.25" customHeight="1"/>
    <row r="148" ht="20.25" customHeight="1"/>
    <row r="149" ht="20.25" customHeight="1"/>
    <row r="150" ht="20.25" customHeight="1"/>
    <row r="151" ht="36" customHeight="1"/>
    <row r="152" ht="20.25" customHeight="1"/>
    <row r="153" ht="20.25" customHeight="1"/>
    <row r="154" ht="20.25" customHeight="1"/>
    <row r="155" ht="20.25" customHeight="1"/>
    <row r="156" ht="36" customHeight="1"/>
    <row r="157" ht="20.25" customHeight="1"/>
    <row r="158" ht="20.25" customHeight="1"/>
    <row r="159" ht="20.25" customHeight="1"/>
    <row r="160" ht="20.25" customHeight="1"/>
    <row r="161" ht="36" customHeight="1"/>
    <row r="162" ht="20.25" customHeight="1"/>
    <row r="163" ht="20.25" customHeight="1"/>
    <row r="164" ht="20.25" customHeight="1"/>
    <row r="165" ht="20.25" customHeight="1"/>
    <row r="166" ht="36" customHeight="1"/>
    <row r="167" ht="20.25" customHeight="1"/>
    <row r="168" ht="20.25" customHeight="1"/>
    <row r="169" ht="20.25" customHeight="1"/>
    <row r="171" ht="36" customHeight="1"/>
    <row r="172" ht="20.25" customHeight="1"/>
    <row r="173" ht="20.25" customHeight="1"/>
    <row r="174" ht="20.25" customHeight="1"/>
    <row r="175" ht="20.25" customHeight="1"/>
    <row r="176" ht="36" customHeight="1"/>
    <row r="177" ht="20.25" customHeight="1"/>
    <row r="178" ht="20.25" customHeight="1"/>
    <row r="179" ht="20.25" customHeight="1"/>
  </sheetData>
  <mergeCells count="47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35:E35"/>
    <mergeCell ref="F35:G35"/>
    <mergeCell ref="D20:E20"/>
    <mergeCell ref="D21:E21"/>
    <mergeCell ref="D22:E22"/>
    <mergeCell ref="D23:E23"/>
    <mergeCell ref="D24:E24"/>
    <mergeCell ref="D30:E30"/>
    <mergeCell ref="D31:E31"/>
    <mergeCell ref="G31:H31"/>
    <mergeCell ref="D32:E32"/>
    <mergeCell ref="D33:E33"/>
    <mergeCell ref="D34:E34"/>
    <mergeCell ref="D56:E56"/>
    <mergeCell ref="D36:E36"/>
    <mergeCell ref="D42:E42"/>
    <mergeCell ref="D43:E43"/>
    <mergeCell ref="D44:E44"/>
    <mergeCell ref="D45:E45"/>
    <mergeCell ref="D46:E46"/>
    <mergeCell ref="D47:E47"/>
    <mergeCell ref="D48:E48"/>
    <mergeCell ref="D53:E53"/>
    <mergeCell ref="D54:E54"/>
    <mergeCell ref="D55:E55"/>
    <mergeCell ref="D68:E68"/>
    <mergeCell ref="D69:E69"/>
    <mergeCell ref="D70:E70"/>
    <mergeCell ref="D71:E71"/>
    <mergeCell ref="D57:E57"/>
    <mergeCell ref="D58:E58"/>
    <mergeCell ref="D59:E59"/>
    <mergeCell ref="D65:E65"/>
    <mergeCell ref="D66:E66"/>
    <mergeCell ref="D67:E67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B7CF5-4738-43D5-B823-7065059DE016}">
  <dimension ref="A1:K95"/>
  <sheetViews>
    <sheetView showGridLines="0" zoomScale="70" zoomScaleNormal="70" workbookViewId="0">
      <selection activeCell="F20" sqref="F20"/>
    </sheetView>
  </sheetViews>
  <sheetFormatPr baseColWidth="10" defaultColWidth="11.3984375" defaultRowHeight="14.25"/>
  <cols>
    <col min="3" max="3" width="75.3984375" customWidth="1"/>
    <col min="4" max="10" width="30.265625" customWidth="1"/>
    <col min="11" max="11" width="30.265625" style="9" customWidth="1"/>
    <col min="12" max="12" width="14.265625" style="9" bestFit="1" customWidth="1"/>
    <col min="13" max="14" width="11.3984375" style="9"/>
    <col min="15" max="15" width="16.3984375" style="9" bestFit="1" customWidth="1"/>
    <col min="16" max="17" width="11.3984375" style="9"/>
    <col min="18" max="18" width="16.3984375" style="9" bestFit="1" customWidth="1"/>
    <col min="19" max="16384" width="11.3984375" style="9"/>
  </cols>
  <sheetData>
    <row r="1" spans="3:11" s="9" customFormat="1" ht="19.5" customHeight="1">
      <c r="C1" s="72" t="s">
        <v>180</v>
      </c>
      <c r="D1" s="72"/>
      <c r="E1" s="72"/>
      <c r="F1" s="72"/>
      <c r="G1" s="72"/>
      <c r="H1" s="72"/>
      <c r="I1" s="72"/>
      <c r="J1" s="72"/>
      <c r="K1" s="72"/>
    </row>
    <row r="2" spans="3:11" s="9" customFormat="1" ht="29.25" customHeight="1">
      <c r="C2" s="72"/>
      <c r="D2" s="72"/>
      <c r="E2" s="72"/>
      <c r="F2" s="72"/>
      <c r="G2" s="72"/>
      <c r="H2" s="72"/>
      <c r="I2" s="72"/>
      <c r="J2" s="72"/>
      <c r="K2" s="72"/>
    </row>
    <row r="3" spans="3:11" s="9" customFormat="1" ht="14.25" customHeight="1">
      <c r="C3" s="71" t="s">
        <v>2</v>
      </c>
      <c r="D3" s="71"/>
      <c r="E3" s="71"/>
      <c r="F3" s="71"/>
      <c r="G3" s="71"/>
      <c r="H3" s="71"/>
      <c r="I3" s="71"/>
      <c r="J3" s="71"/>
      <c r="K3" s="71"/>
    </row>
    <row r="4" spans="3:11" s="9" customFormat="1" ht="14.25" customHeight="1">
      <c r="C4" s="71"/>
      <c r="D4" s="71"/>
      <c r="E4" s="71"/>
      <c r="F4" s="71"/>
      <c r="G4" s="71"/>
      <c r="H4" s="71"/>
      <c r="I4" s="71"/>
      <c r="J4" s="71"/>
      <c r="K4" s="71"/>
    </row>
    <row r="5" spans="3:11" s="9" customFormat="1" ht="13.5"/>
    <row r="6" spans="3:11" s="9" customFormat="1" ht="16.5" customHeight="1" thickBot="1">
      <c r="C6" s="13" t="s">
        <v>3</v>
      </c>
      <c r="D6" s="94" t="s">
        <v>4</v>
      </c>
      <c r="E6" s="94"/>
      <c r="F6" s="94"/>
      <c r="G6" s="94"/>
      <c r="H6" s="94"/>
      <c r="I6" s="94"/>
      <c r="J6" s="94"/>
      <c r="K6" s="95"/>
    </row>
    <row r="7" spans="3:11" s="9" customFormat="1" thickTop="1" thickBot="1">
      <c r="C7" s="14" t="s">
        <v>26</v>
      </c>
      <c r="D7" s="74" t="s">
        <v>27</v>
      </c>
      <c r="E7" s="75"/>
      <c r="F7" s="74" t="s">
        <v>28</v>
      </c>
      <c r="G7" s="75"/>
      <c r="H7" s="74" t="s">
        <v>29</v>
      </c>
      <c r="I7" s="75"/>
      <c r="J7" s="74" t="s">
        <v>30</v>
      </c>
      <c r="K7" s="75"/>
    </row>
    <row r="8" spans="3:11" s="9" customFormat="1" thickTop="1" thickBot="1">
      <c r="C8" s="15" t="s">
        <v>11</v>
      </c>
      <c r="D8" s="76">
        <v>18479947</v>
      </c>
      <c r="E8" s="77"/>
      <c r="F8" s="76">
        <v>18479947</v>
      </c>
      <c r="G8" s="77"/>
      <c r="H8" s="76">
        <v>95467403</v>
      </c>
      <c r="I8" s="77"/>
      <c r="J8" s="96">
        <v>95467403</v>
      </c>
      <c r="K8" s="77"/>
    </row>
    <row r="9" spans="3:11" s="9" customFormat="1" thickTop="1" thickBot="1">
      <c r="C9" s="15" t="s">
        <v>12</v>
      </c>
      <c r="D9" s="76">
        <v>0</v>
      </c>
      <c r="E9" s="77"/>
      <c r="F9" s="76">
        <v>0</v>
      </c>
      <c r="G9" s="77"/>
      <c r="H9" s="76">
        <v>7000016</v>
      </c>
      <c r="I9" s="77"/>
      <c r="J9" s="76">
        <v>7000016</v>
      </c>
      <c r="K9" s="77"/>
    </row>
    <row r="10" spans="3:11" s="9" customFormat="1" thickTop="1" thickBot="1">
      <c r="C10" s="15" t="s">
        <v>13</v>
      </c>
      <c r="D10" s="76">
        <f t="shared" ref="D10" si="0">D8/1.0026/24</f>
        <v>768000.98909501964</v>
      </c>
      <c r="E10" s="77"/>
      <c r="F10" s="76">
        <f t="shared" ref="F10:J10" si="1">F8/1.0026/24</f>
        <v>768000.98909501964</v>
      </c>
      <c r="G10" s="77"/>
      <c r="H10" s="76">
        <f t="shared" si="1"/>
        <v>3967492.9765941887</v>
      </c>
      <c r="I10" s="77"/>
      <c r="J10" s="76">
        <f t="shared" si="1"/>
        <v>3967492.9765941887</v>
      </c>
      <c r="K10" s="77"/>
    </row>
    <row r="11" spans="3:11" s="9" customFormat="1" thickTop="1" thickBot="1">
      <c r="C11" s="15" t="s">
        <v>14</v>
      </c>
      <c r="D11" s="76">
        <f t="shared" ref="D11" si="2">D9/24/1.0026</f>
        <v>0</v>
      </c>
      <c r="E11" s="77"/>
      <c r="F11" s="76">
        <f t="shared" ref="F11" si="3">F9/24/1.0026</f>
        <v>0</v>
      </c>
      <c r="G11" s="77"/>
      <c r="H11" s="76">
        <f>H9/24/1.0026</f>
        <v>290910.96482478885</v>
      </c>
      <c r="I11" s="77"/>
      <c r="J11" s="76">
        <f>J9/24/1.0026</f>
        <v>290910.96482478885</v>
      </c>
      <c r="K11" s="77"/>
    </row>
    <row r="12" spans="3:11" s="9" customFormat="1" thickTop="1" thickBot="1">
      <c r="C12" s="15" t="s">
        <v>15</v>
      </c>
      <c r="D12" s="63">
        <f>D11/D10</f>
        <v>0</v>
      </c>
      <c r="E12" s="64"/>
      <c r="F12" s="63">
        <f t="shared" ref="F12" si="4">F11/F10</f>
        <v>0</v>
      </c>
      <c r="G12" s="64"/>
      <c r="H12" s="63">
        <f t="shared" ref="H12" si="5">H11/H10</f>
        <v>7.3323624399838333E-2</v>
      </c>
      <c r="I12" s="64"/>
      <c r="J12" s="63">
        <f t="shared" ref="J12" si="6">J11/J10</f>
        <v>7.3323624399838333E-2</v>
      </c>
      <c r="K12" s="64"/>
    </row>
    <row r="13" spans="3:11" s="9" customFormat="1" ht="14.65" thickTop="1">
      <c r="C13"/>
    </row>
    <row r="14" spans="3:11" s="9" customFormat="1" ht="14.65" thickBot="1">
      <c r="C14"/>
      <c r="D14"/>
      <c r="E14"/>
      <c r="F14"/>
      <c r="G14"/>
      <c r="H14"/>
      <c r="I14"/>
      <c r="K14" s="11"/>
    </row>
    <row r="15" spans="3:11" s="9" customFormat="1" ht="15" thickTop="1" thickBot="1">
      <c r="C15"/>
      <c r="D15" s="74" t="s">
        <v>27</v>
      </c>
      <c r="E15" s="75"/>
      <c r="F15" s="74" t="s">
        <v>28</v>
      </c>
      <c r="G15" s="75"/>
      <c r="H15" s="74" t="s">
        <v>29</v>
      </c>
      <c r="I15" s="75"/>
      <c r="J15" s="74" t="s">
        <v>30</v>
      </c>
      <c r="K15" s="75"/>
    </row>
    <row r="16" spans="3:11" s="9" customFormat="1" ht="41.25" thickTop="1" thickBot="1">
      <c r="C16" s="15" t="s">
        <v>16</v>
      </c>
      <c r="D16" s="42" t="s">
        <v>133</v>
      </c>
      <c r="E16" s="42" t="s">
        <v>134</v>
      </c>
      <c r="F16" s="42" t="s">
        <v>133</v>
      </c>
      <c r="G16" s="42" t="s">
        <v>134</v>
      </c>
      <c r="H16" s="42" t="s">
        <v>133</v>
      </c>
      <c r="I16" s="42" t="s">
        <v>134</v>
      </c>
      <c r="J16" s="42" t="s">
        <v>133</v>
      </c>
      <c r="K16" s="42" t="s">
        <v>134</v>
      </c>
    </row>
    <row r="17" spans="3:11" s="9" customFormat="1" thickTop="1" thickBot="1">
      <c r="C17" s="15" t="s">
        <v>135</v>
      </c>
      <c r="D17" s="22">
        <v>68.926199999999994</v>
      </c>
      <c r="E17" s="24">
        <f>D17/100/24*365/92/1.0026</f>
        <v>0.11364502565069949</v>
      </c>
      <c r="F17" s="22">
        <v>67.427800000000005</v>
      </c>
      <c r="G17" s="24">
        <f>F17/100/24*365/90/1.0026</f>
        <v>0.11364501832273129</v>
      </c>
      <c r="H17" s="22">
        <v>68.177000000000007</v>
      </c>
      <c r="I17" s="24">
        <f>H17/100/24*365/91/1.0026</f>
        <v>0.11364502202697895</v>
      </c>
      <c r="J17" s="22">
        <v>68.926199999999994</v>
      </c>
      <c r="K17" s="24">
        <f>J17/100/24*365/92/1.0026</f>
        <v>0.11364502565069949</v>
      </c>
    </row>
    <row r="18" spans="3:11" s="9" customFormat="1" thickTop="1" thickBot="1">
      <c r="C18" s="15" t="s">
        <v>136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</row>
    <row r="19" spans="3:11" s="9" customFormat="1" ht="13.9" thickTop="1"/>
    <row r="20" spans="3:11" s="9" customFormat="1" ht="13.5"/>
    <row r="21" spans="3:11" s="9" customFormat="1" ht="16.5" customHeight="1">
      <c r="C21"/>
    </row>
    <row r="22" spans="3:11" s="9" customFormat="1" ht="16.5" customHeight="1" thickBot="1">
      <c r="C22" s="13" t="s">
        <v>3</v>
      </c>
      <c r="D22" s="94" t="s">
        <v>21</v>
      </c>
      <c r="E22" s="94"/>
      <c r="F22" s="94"/>
      <c r="G22" s="94"/>
      <c r="H22" s="94"/>
      <c r="I22" s="94"/>
      <c r="J22" s="94"/>
      <c r="K22" s="95"/>
    </row>
    <row r="23" spans="3:11" s="9" customFormat="1" thickTop="1" thickBot="1">
      <c r="C23" s="14" t="s">
        <v>26</v>
      </c>
      <c r="D23" s="74" t="s">
        <v>27</v>
      </c>
      <c r="E23" s="75"/>
      <c r="F23" s="74" t="s">
        <v>28</v>
      </c>
      <c r="G23" s="75"/>
      <c r="H23" s="74" t="s">
        <v>29</v>
      </c>
      <c r="I23" s="75"/>
      <c r="J23" s="74" t="s">
        <v>30</v>
      </c>
      <c r="K23" s="75"/>
    </row>
    <row r="24" spans="3:11" s="9" customFormat="1" thickTop="1" thickBot="1">
      <c r="C24" s="15" t="s">
        <v>11</v>
      </c>
      <c r="D24" s="76">
        <v>22500052</v>
      </c>
      <c r="E24" s="77"/>
      <c r="F24" s="76">
        <v>22500052</v>
      </c>
      <c r="G24" s="77"/>
      <c r="H24" s="76">
        <v>134984264</v>
      </c>
      <c r="I24" s="77"/>
      <c r="J24" s="76">
        <v>134984264</v>
      </c>
      <c r="K24" s="77"/>
    </row>
    <row r="25" spans="3:11" s="9" customFormat="1" thickTop="1" thickBot="1">
      <c r="C25" s="15" t="s">
        <v>12</v>
      </c>
      <c r="D25" s="76">
        <v>21776472</v>
      </c>
      <c r="E25" s="77"/>
      <c r="F25" s="76">
        <v>22498344</v>
      </c>
      <c r="G25" s="77"/>
      <c r="H25" s="76">
        <v>117215841</v>
      </c>
      <c r="I25" s="77"/>
      <c r="J25" s="76">
        <v>117215841</v>
      </c>
      <c r="K25" s="77"/>
    </row>
    <row r="26" spans="3:11" s="9" customFormat="1" thickTop="1" thickBot="1">
      <c r="C26" s="15" t="s">
        <v>13</v>
      </c>
      <c r="D26" s="76">
        <f t="shared" ref="D26" si="7">D24/1.0026/24</f>
        <v>935070.98211317242</v>
      </c>
      <c r="E26" s="77"/>
      <c r="F26" s="76">
        <f t="shared" ref="F26" si="8">F24/1.0026/24</f>
        <v>935070.98211317242</v>
      </c>
      <c r="G26" s="77"/>
      <c r="H26" s="76">
        <f t="shared" ref="H26" si="9">H24/1.0026/24</f>
        <v>5609758.9600372361</v>
      </c>
      <c r="I26" s="77"/>
      <c r="J26" s="76">
        <f t="shared" ref="J26" si="10">J24/1.0026/24</f>
        <v>5609758.9600372361</v>
      </c>
      <c r="K26" s="77"/>
    </row>
    <row r="27" spans="3:11" s="9" customFormat="1" thickTop="1" thickBot="1">
      <c r="C27" s="15" t="s">
        <v>14</v>
      </c>
      <c r="D27" s="76">
        <f t="shared" ref="D27" si="11">D25/24/1.0026</f>
        <v>905000</v>
      </c>
      <c r="E27" s="77"/>
      <c r="F27" s="76">
        <f t="shared" ref="F27" si="12">F25/24/1.0026</f>
        <v>935000.00000000012</v>
      </c>
      <c r="G27" s="77"/>
      <c r="H27" s="76">
        <f t="shared" ref="H27" si="13">H25/24/1.0026</f>
        <v>4871327.922401756</v>
      </c>
      <c r="I27" s="77"/>
      <c r="J27" s="76">
        <f t="shared" ref="J27" si="14">J25/24/1.0026</f>
        <v>4871327.922401756</v>
      </c>
      <c r="K27" s="77"/>
    </row>
    <row r="28" spans="3:11" s="9" customFormat="1" thickTop="1" thickBot="1">
      <c r="C28" s="15" t="s">
        <v>15</v>
      </c>
      <c r="D28" s="63">
        <f>D27/D26</f>
        <v>0.96784096321199609</v>
      </c>
      <c r="E28" s="64"/>
      <c r="F28" s="63">
        <f t="shared" ref="F28" si="15">F27/F26</f>
        <v>0.99992408906432761</v>
      </c>
      <c r="G28" s="64"/>
      <c r="H28" s="63">
        <f t="shared" ref="H28" si="16">H27/H26</f>
        <v>0.86836670828534523</v>
      </c>
      <c r="I28" s="64"/>
      <c r="J28" s="63">
        <f t="shared" ref="J28" si="17">J27/J26</f>
        <v>0.86836670828534523</v>
      </c>
      <c r="K28" s="64"/>
    </row>
    <row r="29" spans="3:11" s="9" customFormat="1" ht="14.65" thickTop="1">
      <c r="C29"/>
    </row>
    <row r="30" spans="3:11" s="9" customFormat="1" ht="13.9" thickBot="1"/>
    <row r="31" spans="3:11" s="9" customFormat="1" thickTop="1" thickBot="1">
      <c r="D31" s="74" t="s">
        <v>27</v>
      </c>
      <c r="E31" s="75"/>
      <c r="F31" s="74" t="s">
        <v>28</v>
      </c>
      <c r="G31" s="75"/>
      <c r="H31" s="74" t="s">
        <v>29</v>
      </c>
      <c r="I31" s="75"/>
      <c r="J31" s="74" t="s">
        <v>30</v>
      </c>
      <c r="K31" s="75"/>
    </row>
    <row r="32" spans="3:11" s="9" customFormat="1" ht="41.25" thickTop="1" thickBot="1">
      <c r="C32" s="15" t="s">
        <v>16</v>
      </c>
      <c r="D32" s="42" t="s">
        <v>133</v>
      </c>
      <c r="E32" s="42" t="s">
        <v>134</v>
      </c>
      <c r="F32" s="42" t="s">
        <v>133</v>
      </c>
      <c r="G32" s="42" t="s">
        <v>134</v>
      </c>
      <c r="H32" s="42" t="s">
        <v>133</v>
      </c>
      <c r="I32" s="42" t="s">
        <v>134</v>
      </c>
      <c r="J32" s="42" t="s">
        <v>133</v>
      </c>
      <c r="K32" s="42" t="s">
        <v>134</v>
      </c>
    </row>
    <row r="33" spans="3:11" s="9" customFormat="1" thickTop="1" thickBot="1">
      <c r="C33" s="15" t="s">
        <v>135</v>
      </c>
      <c r="D33" s="22">
        <v>110.15089999999999</v>
      </c>
      <c r="E33" s="24">
        <f>D33/100/24*365/92/1.0026</f>
        <v>0.18161601620207748</v>
      </c>
      <c r="F33" s="22">
        <v>107.7563</v>
      </c>
      <c r="G33" s="24">
        <f>F33/100/24*365/90/1.0026</f>
        <v>0.18161599055418876</v>
      </c>
      <c r="H33" s="22">
        <v>108.95359999999999</v>
      </c>
      <c r="I33" s="24">
        <f>H33/100/24*365/91/1.0026</f>
        <v>0.18161600351905555</v>
      </c>
      <c r="J33" s="22">
        <v>110.15089999999999</v>
      </c>
      <c r="K33" s="24">
        <f>J33/100/24*365/92/1.0026</f>
        <v>0.18161601620207748</v>
      </c>
    </row>
    <row r="34" spans="3:11" s="9" customFormat="1" thickTop="1" thickBot="1">
      <c r="C34" s="15" t="s">
        <v>136</v>
      </c>
      <c r="D34" s="22">
        <v>44.837000000000003</v>
      </c>
      <c r="E34" s="24">
        <f>D34/100/24*365/92/1.0026</f>
        <v>7.3926924958875054E-2</v>
      </c>
      <c r="F34" s="22">
        <v>69.722499999999997</v>
      </c>
      <c r="G34" s="24">
        <f>F34/100/24*365/90/1.0026</f>
        <v>0.11751258071606417</v>
      </c>
      <c r="H34" s="22">
        <v>0</v>
      </c>
      <c r="I34" s="22">
        <v>0</v>
      </c>
      <c r="J34" s="22">
        <v>0</v>
      </c>
      <c r="K34" s="22">
        <v>0</v>
      </c>
    </row>
    <row r="35" spans="3:11" s="9" customFormat="1" ht="14.65" thickTop="1">
      <c r="C35"/>
    </row>
    <row r="36" spans="3:11" s="9" customFormat="1" ht="16.5" customHeight="1">
      <c r="C36"/>
      <c r="D36" s="11"/>
      <c r="E36" s="11"/>
      <c r="F36" s="11"/>
      <c r="G36" s="11"/>
      <c r="H36" s="11"/>
      <c r="I36" s="50"/>
    </row>
    <row r="37" spans="3:11" s="9" customFormat="1" ht="15" thickBot="1">
      <c r="C37" s="49" t="s">
        <v>24</v>
      </c>
      <c r="D37" s="94" t="s">
        <v>4</v>
      </c>
      <c r="E37" s="94"/>
      <c r="F37" s="94"/>
      <c r="G37" s="94"/>
      <c r="H37" s="94"/>
      <c r="I37" s="94"/>
      <c r="J37" s="94"/>
      <c r="K37" s="95"/>
    </row>
    <row r="38" spans="3:11" s="9" customFormat="1" thickTop="1" thickBot="1">
      <c r="C38" s="14" t="s">
        <v>26</v>
      </c>
      <c r="D38" s="74" t="s">
        <v>27</v>
      </c>
      <c r="E38" s="75"/>
      <c r="F38" s="74" t="s">
        <v>28</v>
      </c>
      <c r="G38" s="75"/>
      <c r="H38" s="74" t="s">
        <v>29</v>
      </c>
      <c r="I38" s="75"/>
      <c r="J38" s="74" t="s">
        <v>30</v>
      </c>
      <c r="K38" s="75"/>
    </row>
    <row r="39" spans="3:11" s="9" customFormat="1" thickTop="1" thickBot="1">
      <c r="C39" s="15" t="s">
        <v>11</v>
      </c>
      <c r="D39" s="76">
        <v>7987465</v>
      </c>
      <c r="E39" s="77"/>
      <c r="F39" s="76">
        <v>7987465</v>
      </c>
      <c r="G39" s="77"/>
      <c r="H39" s="76"/>
      <c r="I39" s="77"/>
      <c r="J39" s="76"/>
      <c r="K39" s="77"/>
    </row>
    <row r="40" spans="3:11" s="9" customFormat="1" thickTop="1" thickBot="1">
      <c r="C40" s="15" t="s">
        <v>12</v>
      </c>
      <c r="D40" s="76"/>
      <c r="E40" s="77"/>
      <c r="F40" s="76"/>
      <c r="G40" s="77"/>
      <c r="H40" s="76"/>
      <c r="I40" s="77"/>
      <c r="J40" s="76"/>
      <c r="K40" s="77"/>
    </row>
    <row r="41" spans="3:11" s="9" customFormat="1" thickTop="1" thickBot="1">
      <c r="C41" s="15" t="s">
        <v>13</v>
      </c>
      <c r="D41" s="76">
        <f t="shared" ref="D41" si="18">D39/1.0026/24</f>
        <v>331947.97692665737</v>
      </c>
      <c r="E41" s="77"/>
      <c r="F41" s="76">
        <f t="shared" ref="F41" si="19">F39/1.0026/24</f>
        <v>331947.97692665737</v>
      </c>
      <c r="G41" s="77"/>
      <c r="H41" s="76">
        <f>H39/1.0026/24</f>
        <v>0</v>
      </c>
      <c r="I41" s="77"/>
      <c r="J41" s="76">
        <f>J39/1.0026/24</f>
        <v>0</v>
      </c>
      <c r="K41" s="77"/>
    </row>
    <row r="42" spans="3:11" s="9" customFormat="1" thickTop="1" thickBot="1">
      <c r="C42" s="15" t="s">
        <v>14</v>
      </c>
      <c r="D42" s="76">
        <f t="shared" ref="D42" si="20">D40/24/1.0026</f>
        <v>0</v>
      </c>
      <c r="E42" s="77"/>
      <c r="F42" s="76">
        <f t="shared" ref="F42" si="21">F40/24/1.0026</f>
        <v>0</v>
      </c>
      <c r="G42" s="77"/>
      <c r="H42" s="76">
        <f>H40/24/1.0026</f>
        <v>0</v>
      </c>
      <c r="I42" s="77"/>
      <c r="J42" s="76">
        <f>J40/24/1.0026</f>
        <v>0</v>
      </c>
      <c r="K42" s="77"/>
    </row>
    <row r="43" spans="3:11" s="9" customFormat="1" thickTop="1" thickBot="1">
      <c r="C43" s="15" t="s">
        <v>15</v>
      </c>
      <c r="D43" s="63">
        <f>D42/D41</f>
        <v>0</v>
      </c>
      <c r="E43" s="64"/>
      <c r="F43" s="63">
        <f t="shared" ref="F43" si="22">F42/F41</f>
        <v>0</v>
      </c>
      <c r="G43" s="64"/>
      <c r="H43" s="63" t="e">
        <f t="shared" ref="H43" si="23">H42/H41</f>
        <v>#DIV/0!</v>
      </c>
      <c r="I43" s="64"/>
      <c r="J43" s="63" t="e">
        <f t="shared" ref="J43" si="24">J42/J41</f>
        <v>#DIV/0!</v>
      </c>
      <c r="K43" s="64"/>
    </row>
    <row r="44" spans="3:11" s="9" customFormat="1" ht="13.9" thickTop="1">
      <c r="C44" s="37"/>
    </row>
    <row r="45" spans="3:11" s="9" customFormat="1" ht="13.9" thickBot="1">
      <c r="C45" s="37"/>
    </row>
    <row r="46" spans="3:11" s="9" customFormat="1" thickTop="1" thickBot="1">
      <c r="D46" s="74" t="s">
        <v>27</v>
      </c>
      <c r="E46" s="75"/>
      <c r="F46" s="74" t="s">
        <v>28</v>
      </c>
      <c r="G46" s="75"/>
      <c r="H46" s="74" t="s">
        <v>29</v>
      </c>
      <c r="I46" s="75"/>
      <c r="J46" s="74" t="s">
        <v>30</v>
      </c>
      <c r="K46" s="75"/>
    </row>
    <row r="47" spans="3:11" s="9" customFormat="1" ht="41.25" thickTop="1" thickBot="1">
      <c r="C47" s="15" t="s">
        <v>16</v>
      </c>
      <c r="D47" s="42" t="s">
        <v>133</v>
      </c>
      <c r="E47" s="42" t="s">
        <v>134</v>
      </c>
      <c r="F47" s="42" t="s">
        <v>133</v>
      </c>
      <c r="G47" s="42" t="s">
        <v>134</v>
      </c>
      <c r="H47" s="42" t="s">
        <v>133</v>
      </c>
      <c r="I47" s="42" t="s">
        <v>134</v>
      </c>
      <c r="J47" s="42" t="s">
        <v>133</v>
      </c>
      <c r="K47" s="42" t="s">
        <v>134</v>
      </c>
    </row>
    <row r="48" spans="3:11" s="9" customFormat="1" thickTop="1" thickBot="1">
      <c r="C48" s="15" t="s">
        <v>135</v>
      </c>
      <c r="D48" s="22">
        <f>D17</f>
        <v>68.926199999999994</v>
      </c>
      <c r="E48" s="24">
        <f>D48/100/24*365/92/1.0026</f>
        <v>0.11364502565069949</v>
      </c>
      <c r="F48" s="22">
        <f>F17</f>
        <v>67.427800000000005</v>
      </c>
      <c r="G48" s="24">
        <f>F48/100/24*365/90/1.0026</f>
        <v>0.11364501832273129</v>
      </c>
      <c r="H48" s="22">
        <f>H17</f>
        <v>68.177000000000007</v>
      </c>
      <c r="I48" s="24">
        <f>H48/100/24*365/91/1.0026</f>
        <v>0.11364502202697895</v>
      </c>
      <c r="J48" s="22">
        <f>J17</f>
        <v>68.926199999999994</v>
      </c>
      <c r="K48" s="24">
        <f>J48/100/24*365/92/1.0026</f>
        <v>0.11364502565069949</v>
      </c>
    </row>
    <row r="49" spans="3:11" s="9" customFormat="1" thickTop="1" thickBot="1">
      <c r="C49" s="15" t="s">
        <v>136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</row>
    <row r="50" spans="3:11" s="9" customFormat="1" ht="13.9" thickTop="1"/>
    <row r="51" spans="3:11" s="9" customFormat="1" ht="16.5" customHeight="1"/>
    <row r="52" spans="3:11" s="9" customFormat="1" ht="15" thickBot="1">
      <c r="C52" s="49" t="s">
        <v>24</v>
      </c>
      <c r="D52" s="94" t="s">
        <v>21</v>
      </c>
      <c r="E52" s="94"/>
      <c r="F52" s="94"/>
      <c r="G52" s="94"/>
      <c r="H52" s="94"/>
      <c r="I52" s="94"/>
      <c r="J52" s="94"/>
      <c r="K52" s="95"/>
    </row>
    <row r="53" spans="3:11" s="9" customFormat="1" thickTop="1" thickBot="1">
      <c r="C53" s="14" t="s">
        <v>26</v>
      </c>
      <c r="D53" s="74" t="s">
        <v>27</v>
      </c>
      <c r="E53" s="75"/>
      <c r="F53" s="74" t="s">
        <v>28</v>
      </c>
      <c r="G53" s="75"/>
      <c r="H53" s="74" t="s">
        <v>29</v>
      </c>
      <c r="I53" s="75"/>
      <c r="J53" s="74" t="s">
        <v>30</v>
      </c>
      <c r="K53" s="75"/>
    </row>
    <row r="54" spans="3:11" s="9" customFormat="1" thickTop="1" thickBot="1">
      <c r="C54" s="15" t="s">
        <v>11</v>
      </c>
      <c r="D54" s="76">
        <v>47363200</v>
      </c>
      <c r="E54" s="77"/>
      <c r="F54" s="76">
        <v>47363200</v>
      </c>
      <c r="G54" s="77"/>
      <c r="H54" s="76"/>
      <c r="I54" s="77"/>
      <c r="J54" s="76"/>
      <c r="K54" s="77"/>
    </row>
    <row r="55" spans="3:11" s="9" customFormat="1" thickTop="1" thickBot="1">
      <c r="C55" s="15" t="s">
        <v>12</v>
      </c>
      <c r="D55" s="76">
        <v>2006804</v>
      </c>
      <c r="E55" s="77"/>
      <c r="F55" s="76">
        <v>2006804</v>
      </c>
      <c r="G55" s="77"/>
      <c r="H55" s="76">
        <v>0</v>
      </c>
      <c r="I55" s="77"/>
      <c r="J55" s="76">
        <v>0</v>
      </c>
      <c r="K55" s="77"/>
    </row>
    <row r="56" spans="3:11" s="9" customFormat="1" thickTop="1" thickBot="1">
      <c r="C56" s="15" t="s">
        <v>13</v>
      </c>
      <c r="D56" s="76">
        <f t="shared" ref="D56" si="25">D54/1.0026/24</f>
        <v>1968348.9593722988</v>
      </c>
      <c r="E56" s="77"/>
      <c r="F56" s="76">
        <f t="shared" ref="F56" si="26">F54/1.0026/24</f>
        <v>1968348.9593722988</v>
      </c>
      <c r="G56" s="77"/>
      <c r="H56" s="76">
        <f>H54/1.0026/24</f>
        <v>0</v>
      </c>
      <c r="I56" s="77"/>
      <c r="J56" s="76">
        <f>J54/1.0026/24</f>
        <v>0</v>
      </c>
      <c r="K56" s="77"/>
    </row>
    <row r="57" spans="3:11" s="9" customFormat="1" thickTop="1" thickBot="1">
      <c r="C57" s="15" t="s">
        <v>14</v>
      </c>
      <c r="D57" s="76">
        <f t="shared" ref="D57" si="27">D55/24/1.0026</f>
        <v>83399.99335062172</v>
      </c>
      <c r="E57" s="77"/>
      <c r="F57" s="76">
        <f t="shared" ref="F57" si="28">F55/24/1.0026</f>
        <v>83399.99335062172</v>
      </c>
      <c r="G57" s="77"/>
      <c r="H57" s="76">
        <f>H55/24/1.0026</f>
        <v>0</v>
      </c>
      <c r="I57" s="77"/>
      <c r="J57" s="76">
        <f>J55/24/1.0026</f>
        <v>0</v>
      </c>
      <c r="K57" s="77"/>
    </row>
    <row r="58" spans="3:11" s="9" customFormat="1" thickTop="1" thickBot="1">
      <c r="C58" s="15" t="s">
        <v>15</v>
      </c>
      <c r="D58" s="63">
        <f>D57/D56</f>
        <v>4.2370532396459701E-2</v>
      </c>
      <c r="E58" s="64"/>
      <c r="F58" s="63">
        <f>F57/F56</f>
        <v>4.2370532396459701E-2</v>
      </c>
      <c r="G58" s="64"/>
      <c r="H58" s="63" t="e">
        <f t="shared" ref="H58" si="29">H57/H56</f>
        <v>#DIV/0!</v>
      </c>
      <c r="I58" s="64"/>
      <c r="J58" s="63" t="e">
        <f t="shared" ref="J58" si="30">J57/J56</f>
        <v>#DIV/0!</v>
      </c>
      <c r="K58" s="64"/>
    </row>
    <row r="59" spans="3:11" s="9" customFormat="1" ht="14.65" thickTop="1">
      <c r="C59"/>
    </row>
    <row r="60" spans="3:11" s="9" customFormat="1" ht="13.9" thickBot="1"/>
    <row r="61" spans="3:11" s="9" customFormat="1" thickTop="1" thickBot="1">
      <c r="D61" s="74" t="s">
        <v>27</v>
      </c>
      <c r="E61" s="75"/>
      <c r="F61" s="74" t="s">
        <v>28</v>
      </c>
      <c r="G61" s="75"/>
      <c r="H61" s="74" t="s">
        <v>29</v>
      </c>
      <c r="I61" s="75"/>
      <c r="J61" s="74" t="s">
        <v>30</v>
      </c>
      <c r="K61" s="75"/>
    </row>
    <row r="62" spans="3:11" s="9" customFormat="1" ht="41.25" thickTop="1" thickBot="1">
      <c r="C62" s="15" t="s">
        <v>16</v>
      </c>
      <c r="D62" s="42" t="s">
        <v>133</v>
      </c>
      <c r="E62" s="42" t="s">
        <v>134</v>
      </c>
      <c r="F62" s="42" t="s">
        <v>133</v>
      </c>
      <c r="G62" s="42" t="s">
        <v>134</v>
      </c>
      <c r="H62" s="42" t="s">
        <v>133</v>
      </c>
      <c r="I62" s="42" t="s">
        <v>134</v>
      </c>
      <c r="J62" s="42" t="s">
        <v>133</v>
      </c>
      <c r="K62" s="42" t="s">
        <v>134</v>
      </c>
    </row>
    <row r="63" spans="3:11" s="9" customFormat="1" thickTop="1" thickBot="1">
      <c r="C63" s="15" t="s">
        <v>135</v>
      </c>
      <c r="D63" s="22">
        <f>D33</f>
        <v>110.15089999999999</v>
      </c>
      <c r="E63" s="24">
        <f>D63/100/24*365/92/1.0026</f>
        <v>0.18161601620207748</v>
      </c>
      <c r="F63" s="22">
        <f>F33</f>
        <v>107.7563</v>
      </c>
      <c r="G63" s="24">
        <f>F63/100/24*365/90/1.0026</f>
        <v>0.18161599055418876</v>
      </c>
      <c r="H63" s="22">
        <f>H33</f>
        <v>108.95359999999999</v>
      </c>
      <c r="I63" s="24">
        <f>H63/100/24*365/91/1.0026</f>
        <v>0.18161600351905555</v>
      </c>
      <c r="J63" s="22">
        <f>J33</f>
        <v>110.15089999999999</v>
      </c>
      <c r="K63" s="24">
        <f>J63/100/24*365/92/1.0026</f>
        <v>0.18161601620207748</v>
      </c>
    </row>
    <row r="64" spans="3:11" s="9" customFormat="1" thickTop="1" thickBot="1">
      <c r="C64" s="15" t="s">
        <v>136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</row>
    <row r="65" s="9" customFormat="1" ht="13.9" thickTop="1"/>
    <row r="66" s="9" customFormat="1" ht="13.5"/>
    <row r="67" s="9" customFormat="1" ht="13.5"/>
    <row r="68" s="9" customFormat="1" ht="13.5"/>
    <row r="69" s="9" customFormat="1" ht="13.5"/>
    <row r="70" s="9" customFormat="1" ht="13.5"/>
    <row r="71" s="9" customFormat="1" ht="13.5"/>
    <row r="72" s="9" customFormat="1" ht="13.5"/>
    <row r="73" s="9" customFormat="1" ht="13.5"/>
    <row r="74" s="9" customFormat="1" ht="13.5"/>
    <row r="75" s="9" customFormat="1" ht="13.5"/>
    <row r="76" s="9" customFormat="1" ht="13.5"/>
    <row r="77" s="9" customFormat="1" ht="13.5"/>
    <row r="78" s="9" customFormat="1" ht="13.5"/>
    <row r="79" s="9" customFormat="1" ht="13.5"/>
    <row r="80" s="9" customFormat="1" ht="13.5"/>
    <row r="81" s="9" customFormat="1" ht="13.5"/>
    <row r="82" s="9" customFormat="1" ht="13.5"/>
    <row r="83" s="9" customFormat="1" ht="13.5"/>
    <row r="84" s="9" customFormat="1" ht="13.5"/>
    <row r="85" s="9" customFormat="1" ht="13.5"/>
    <row r="86" s="9" customFormat="1" ht="13.5"/>
    <row r="87" s="9" customFormat="1" ht="13.5"/>
    <row r="88" s="9" customFormat="1" ht="13.5"/>
    <row r="89" s="9" customFormat="1" ht="13.5"/>
    <row r="90" s="9" customFormat="1" ht="13.5"/>
    <row r="91" s="9" customFormat="1" ht="13.5"/>
    <row r="92" s="9" customFormat="1" ht="13.5"/>
    <row r="93" s="9" customFormat="1" ht="13.5"/>
    <row r="94" s="9" customFormat="1" ht="13.5"/>
    <row r="95" s="9" customFormat="1" ht="13.5"/>
  </sheetData>
  <mergeCells count="118">
    <mergeCell ref="D61:E61"/>
    <mergeCell ref="F61:G61"/>
    <mergeCell ref="H61:I61"/>
    <mergeCell ref="J61:K61"/>
    <mergeCell ref="D57:E57"/>
    <mergeCell ref="F57:G57"/>
    <mergeCell ref="H57:I57"/>
    <mergeCell ref="J57:K57"/>
    <mergeCell ref="D58:E58"/>
    <mergeCell ref="F58:G58"/>
    <mergeCell ref="H58:I58"/>
    <mergeCell ref="J58:K58"/>
    <mergeCell ref="D55:E55"/>
    <mergeCell ref="F55:G55"/>
    <mergeCell ref="H55:I55"/>
    <mergeCell ref="J55:K55"/>
    <mergeCell ref="D56:E56"/>
    <mergeCell ref="F56:G56"/>
    <mergeCell ref="H56:I56"/>
    <mergeCell ref="J56:K56"/>
    <mergeCell ref="D52:K52"/>
    <mergeCell ref="D53:E53"/>
    <mergeCell ref="F53:G53"/>
    <mergeCell ref="H53:I53"/>
    <mergeCell ref="J53:K53"/>
    <mergeCell ref="D54:E54"/>
    <mergeCell ref="F54:G54"/>
    <mergeCell ref="H54:I54"/>
    <mergeCell ref="J54:K54"/>
    <mergeCell ref="D43:E43"/>
    <mergeCell ref="F43:G43"/>
    <mergeCell ref="H43:I43"/>
    <mergeCell ref="J43:K43"/>
    <mergeCell ref="D46:E46"/>
    <mergeCell ref="F46:G46"/>
    <mergeCell ref="H46:I46"/>
    <mergeCell ref="J46:K46"/>
    <mergeCell ref="D41:E41"/>
    <mergeCell ref="F41:G41"/>
    <mergeCell ref="H41:I41"/>
    <mergeCell ref="J41:K41"/>
    <mergeCell ref="D42:E42"/>
    <mergeCell ref="F42:G42"/>
    <mergeCell ref="H42:I42"/>
    <mergeCell ref="J42:K42"/>
    <mergeCell ref="D39:E39"/>
    <mergeCell ref="F39:G39"/>
    <mergeCell ref="H39:I39"/>
    <mergeCell ref="J39:K39"/>
    <mergeCell ref="D40:E40"/>
    <mergeCell ref="F40:G40"/>
    <mergeCell ref="H40:I40"/>
    <mergeCell ref="J40:K40"/>
    <mergeCell ref="D31:E31"/>
    <mergeCell ref="F31:G31"/>
    <mergeCell ref="H31:I31"/>
    <mergeCell ref="J31:K31"/>
    <mergeCell ref="D37:K37"/>
    <mergeCell ref="D38:E38"/>
    <mergeCell ref="F38:G38"/>
    <mergeCell ref="H38:I38"/>
    <mergeCell ref="J38:K38"/>
    <mergeCell ref="D27:E27"/>
    <mergeCell ref="F27:G27"/>
    <mergeCell ref="H27:I27"/>
    <mergeCell ref="J27:K27"/>
    <mergeCell ref="D28:E28"/>
    <mergeCell ref="F28:G28"/>
    <mergeCell ref="H28:I28"/>
    <mergeCell ref="J28:K28"/>
    <mergeCell ref="D25:E25"/>
    <mergeCell ref="F25:G25"/>
    <mergeCell ref="H25:I25"/>
    <mergeCell ref="J25:K25"/>
    <mergeCell ref="D26:E26"/>
    <mergeCell ref="F26:G26"/>
    <mergeCell ref="H26:I26"/>
    <mergeCell ref="J26:K26"/>
    <mergeCell ref="D22:K22"/>
    <mergeCell ref="D23:E23"/>
    <mergeCell ref="F23:G23"/>
    <mergeCell ref="H23:I23"/>
    <mergeCell ref="J23:K23"/>
    <mergeCell ref="D24:E24"/>
    <mergeCell ref="F24:G24"/>
    <mergeCell ref="H24:I24"/>
    <mergeCell ref="J24:K24"/>
    <mergeCell ref="D12:E12"/>
    <mergeCell ref="F12:G12"/>
    <mergeCell ref="H12:I12"/>
    <mergeCell ref="J12:K12"/>
    <mergeCell ref="D15:E15"/>
    <mergeCell ref="F15:G15"/>
    <mergeCell ref="H15:I15"/>
    <mergeCell ref="J15:K15"/>
    <mergeCell ref="D10:E10"/>
    <mergeCell ref="F10:G10"/>
    <mergeCell ref="H10:I10"/>
    <mergeCell ref="J10:K10"/>
    <mergeCell ref="D11:E11"/>
    <mergeCell ref="F11:G11"/>
    <mergeCell ref="H11:I11"/>
    <mergeCell ref="J11:K11"/>
    <mergeCell ref="D8:E8"/>
    <mergeCell ref="F8:G8"/>
    <mergeCell ref="H8:I8"/>
    <mergeCell ref="J8:K8"/>
    <mergeCell ref="D9:E9"/>
    <mergeCell ref="F9:G9"/>
    <mergeCell ref="H9:I9"/>
    <mergeCell ref="J9:K9"/>
    <mergeCell ref="C1:K2"/>
    <mergeCell ref="C3:K4"/>
    <mergeCell ref="D6:K6"/>
    <mergeCell ref="D7:E7"/>
    <mergeCell ref="F7:G7"/>
    <mergeCell ref="H7:I7"/>
    <mergeCell ref="J7:K7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15BFC-672A-4A64-B358-F45ECE1DF094}">
  <dimension ref="C1:M179"/>
  <sheetViews>
    <sheetView showGridLines="0" topLeftCell="A4" zoomScale="70" zoomScaleNormal="70" workbookViewId="0">
      <selection activeCell="E51" sqref="E51"/>
    </sheetView>
  </sheetViews>
  <sheetFormatPr baseColWidth="10" defaultColWidth="11.3984375" defaultRowHeight="14.25"/>
  <cols>
    <col min="1" max="2" width="7.3984375" customWidth="1"/>
    <col min="3" max="3" width="81.73046875" bestFit="1" customWidth="1"/>
    <col min="4" max="4" width="43" style="40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82" t="s">
        <v>181</v>
      </c>
      <c r="D1" s="82"/>
      <c r="E1" s="82"/>
      <c r="F1" s="82"/>
      <c r="G1" s="82"/>
      <c r="H1" s="82"/>
      <c r="I1" s="82"/>
      <c r="J1" s="82"/>
      <c r="K1" s="82"/>
    </row>
    <row r="2" spans="3:13" ht="30" customHeight="1">
      <c r="C2" s="82"/>
      <c r="D2" s="82"/>
      <c r="E2" s="82"/>
      <c r="F2" s="82"/>
      <c r="G2" s="82"/>
      <c r="H2" s="82"/>
      <c r="I2" s="82"/>
      <c r="J2" s="82"/>
      <c r="K2" s="82"/>
    </row>
    <row r="3" spans="3:13" ht="15" customHeight="1">
      <c r="C3" s="71" t="s">
        <v>2</v>
      </c>
      <c r="D3" s="71"/>
      <c r="E3" s="71"/>
      <c r="F3" s="71"/>
      <c r="G3" s="71"/>
      <c r="H3" s="71"/>
      <c r="I3" s="71"/>
      <c r="J3" s="71"/>
      <c r="K3" s="71"/>
    </row>
    <row r="4" spans="3:13" ht="15" customHeight="1">
      <c r="C4" s="71"/>
      <c r="D4" s="71"/>
      <c r="E4" s="71"/>
      <c r="F4" s="71"/>
      <c r="G4" s="71"/>
      <c r="H4" s="71"/>
      <c r="I4" s="71"/>
      <c r="J4" s="71"/>
      <c r="K4" s="71"/>
    </row>
    <row r="5" spans="3:13" ht="14.65" thickBot="1">
      <c r="C5" s="9"/>
      <c r="D5" s="39"/>
      <c r="E5" s="9"/>
      <c r="F5" s="9"/>
      <c r="G5" s="9"/>
      <c r="H5" s="9"/>
      <c r="I5" s="9"/>
      <c r="J5" s="9"/>
      <c r="K5" s="9"/>
    </row>
    <row r="6" spans="3:13" ht="15.4" thickTop="1" thickBot="1">
      <c r="C6" s="13" t="s">
        <v>3</v>
      </c>
      <c r="D6" s="92" t="s">
        <v>4</v>
      </c>
      <c r="E6" s="92"/>
      <c r="F6" s="10"/>
      <c r="G6" s="10"/>
      <c r="H6" s="9"/>
      <c r="I6" s="9"/>
      <c r="J6" s="9"/>
      <c r="K6" s="9"/>
    </row>
    <row r="7" spans="3:13" ht="15" thickTop="1" thickBot="1">
      <c r="C7" s="14" t="s">
        <v>34</v>
      </c>
      <c r="D7" s="87" t="s">
        <v>182</v>
      </c>
      <c r="E7" s="87"/>
      <c r="F7" s="9"/>
      <c r="G7" s="88"/>
      <c r="H7" s="88"/>
      <c r="I7" s="9"/>
      <c r="J7" s="9"/>
      <c r="K7" s="9"/>
    </row>
    <row r="8" spans="3:13" ht="15" thickTop="1" thickBot="1">
      <c r="C8" s="15" t="s">
        <v>11</v>
      </c>
      <c r="D8" s="89">
        <v>2332825</v>
      </c>
      <c r="E8" s="90"/>
      <c r="F8" s="11"/>
      <c r="G8" s="9"/>
      <c r="H8" s="9"/>
      <c r="I8" s="9"/>
      <c r="J8" s="9"/>
      <c r="K8" s="9"/>
    </row>
    <row r="9" spans="3:13" ht="15" thickTop="1" thickBot="1">
      <c r="C9" s="15" t="s">
        <v>12</v>
      </c>
      <c r="D9" s="89">
        <v>1002608</v>
      </c>
      <c r="E9" s="90"/>
      <c r="F9" s="9"/>
      <c r="G9" s="11"/>
      <c r="H9" s="9"/>
      <c r="I9" s="9"/>
      <c r="J9" s="9"/>
      <c r="K9" s="9"/>
    </row>
    <row r="10" spans="3:13" ht="15" thickTop="1" thickBot="1">
      <c r="C10" s="15" t="s">
        <v>13</v>
      </c>
      <c r="D10" s="89">
        <f>ROUND(D8/24/1.0026,0)</f>
        <v>96949</v>
      </c>
      <c r="E10" s="90"/>
      <c r="F10" s="9"/>
      <c r="G10" s="9"/>
      <c r="H10" s="9"/>
      <c r="I10" s="9"/>
      <c r="J10" s="9"/>
      <c r="K10" s="9"/>
    </row>
    <row r="11" spans="3:13" ht="15" thickTop="1" thickBot="1">
      <c r="C11" s="15" t="s">
        <v>14</v>
      </c>
      <c r="D11" s="89">
        <f>ROUND(D9/24/1.0026,0)</f>
        <v>41667</v>
      </c>
      <c r="E11" s="90"/>
      <c r="F11" s="9"/>
      <c r="G11" s="9"/>
      <c r="H11" s="9"/>
      <c r="I11" s="9"/>
      <c r="J11" s="9"/>
      <c r="K11" s="9"/>
    </row>
    <row r="12" spans="3:13" ht="15" thickTop="1" thickBot="1">
      <c r="C12" s="15" t="s">
        <v>15</v>
      </c>
      <c r="D12" s="63">
        <f>D11/D10</f>
        <v>0.42978266923846559</v>
      </c>
      <c r="E12" s="64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16</v>
      </c>
      <c r="D14" s="42" t="s">
        <v>17</v>
      </c>
      <c r="E14" s="42" t="s">
        <v>130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19</v>
      </c>
      <c r="D15" s="51">
        <v>24.889399999999998</v>
      </c>
      <c r="E15" s="17">
        <f>D15/100/24*365/30/1.0026</f>
        <v>0.12584822517011326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139</v>
      </c>
      <c r="D16" s="16">
        <v>0</v>
      </c>
      <c r="E16" s="17">
        <f>D16/24/1.0026</f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5.4" thickTop="1" thickBot="1">
      <c r="C18" s="13" t="s">
        <v>3</v>
      </c>
      <c r="D18" s="92" t="s">
        <v>21</v>
      </c>
      <c r="E18" s="92"/>
      <c r="F18" s="9"/>
      <c r="G18" s="9"/>
      <c r="H18" s="9"/>
      <c r="I18" s="9"/>
      <c r="J18" s="9"/>
      <c r="K18" s="9"/>
    </row>
    <row r="19" spans="3:11" ht="15" thickTop="1" thickBot="1">
      <c r="C19" s="14" t="s">
        <v>34</v>
      </c>
      <c r="D19" s="87" t="s">
        <v>182</v>
      </c>
      <c r="E19" s="87"/>
      <c r="F19" s="9"/>
      <c r="G19" s="9"/>
      <c r="H19" s="9"/>
      <c r="I19" s="9"/>
      <c r="J19" s="9"/>
      <c r="K19" s="9"/>
    </row>
    <row r="20" spans="3:11" ht="15" thickTop="1" thickBot="1">
      <c r="C20" s="15" t="s">
        <v>11</v>
      </c>
      <c r="D20" s="76">
        <v>11983</v>
      </c>
      <c r="E20" s="77"/>
      <c r="F20" s="11"/>
      <c r="G20" s="9"/>
      <c r="H20" s="9"/>
      <c r="I20" s="9"/>
      <c r="J20" s="9"/>
      <c r="K20" s="9"/>
    </row>
    <row r="21" spans="3:11" ht="15" thickTop="1" thickBot="1">
      <c r="C21" s="15" t="s">
        <v>12</v>
      </c>
      <c r="D21" s="76">
        <v>0</v>
      </c>
      <c r="E21" s="77"/>
      <c r="F21" s="11"/>
      <c r="G21" s="9"/>
      <c r="H21" s="9"/>
      <c r="I21" s="9"/>
      <c r="J21" s="9"/>
      <c r="K21" s="9"/>
    </row>
    <row r="22" spans="3:11" ht="15" thickTop="1" thickBot="1">
      <c r="C22" s="15" t="s">
        <v>13</v>
      </c>
      <c r="D22" s="76">
        <f>ROUND(D20/24/1.0026,0)</f>
        <v>498</v>
      </c>
      <c r="E22" s="77"/>
      <c r="F22" s="9"/>
      <c r="G22" s="9"/>
      <c r="H22" s="9"/>
      <c r="I22" s="9"/>
      <c r="J22" s="9"/>
      <c r="K22" s="9"/>
    </row>
    <row r="23" spans="3:11" ht="15" thickTop="1" thickBot="1">
      <c r="C23" s="15" t="s">
        <v>14</v>
      </c>
      <c r="D23" s="89">
        <f>ROUND(D21/24/1.0026,0)</f>
        <v>0</v>
      </c>
      <c r="E23" s="90"/>
      <c r="F23" s="9"/>
      <c r="G23" s="9"/>
      <c r="H23" s="9"/>
      <c r="I23" s="9"/>
      <c r="J23" s="9"/>
      <c r="K23" s="9"/>
    </row>
    <row r="24" spans="3:11" ht="15" thickTop="1" thickBot="1">
      <c r="C24" s="15" t="s">
        <v>15</v>
      </c>
      <c r="D24" s="63">
        <f>D23/D22</f>
        <v>0</v>
      </c>
      <c r="E24" s="64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16</v>
      </c>
      <c r="D26" s="42" t="s">
        <v>17</v>
      </c>
      <c r="E26" s="42" t="s">
        <v>130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19</v>
      </c>
      <c r="D27" s="17">
        <v>58.425400000000003</v>
      </c>
      <c r="E27" s="17">
        <f>D27/100/24*365/30/1.0026</f>
        <v>0.29541623722765259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139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 ht="15" thickTop="1" thickBot="1">
      <c r="F29" s="9"/>
      <c r="G29" s="9"/>
      <c r="H29" s="9"/>
      <c r="I29" s="9"/>
      <c r="J29" s="9"/>
      <c r="K29" s="9"/>
    </row>
    <row r="30" spans="3:11" ht="15.4" thickTop="1" thickBot="1">
      <c r="C30" s="13" t="s">
        <v>24</v>
      </c>
      <c r="D30" s="92" t="s">
        <v>4</v>
      </c>
      <c r="E30" s="92"/>
      <c r="F30" s="10"/>
      <c r="G30" s="10"/>
      <c r="H30" s="9"/>
      <c r="I30" s="9"/>
      <c r="J30" s="9"/>
      <c r="K30" s="9"/>
    </row>
    <row r="31" spans="3:11" ht="15" thickTop="1" thickBot="1">
      <c r="C31" s="14" t="s">
        <v>34</v>
      </c>
      <c r="D31" s="87" t="s">
        <v>182</v>
      </c>
      <c r="E31" s="87"/>
      <c r="F31" s="9"/>
      <c r="G31" s="88"/>
      <c r="H31" s="88"/>
      <c r="I31" s="9"/>
      <c r="J31" s="9"/>
      <c r="K31" s="9"/>
    </row>
    <row r="32" spans="3:11" ht="15" thickTop="1" thickBot="1">
      <c r="C32" s="15" t="s">
        <v>11</v>
      </c>
      <c r="D32" s="89"/>
      <c r="E32" s="90"/>
      <c r="F32" s="11"/>
      <c r="G32" s="9"/>
      <c r="H32" s="9"/>
      <c r="I32" s="9"/>
      <c r="J32" s="9"/>
      <c r="K32" s="9"/>
    </row>
    <row r="33" spans="3:13" ht="15" thickTop="1" thickBot="1">
      <c r="C33" s="15" t="s">
        <v>12</v>
      </c>
      <c r="D33" s="76"/>
      <c r="E33" s="77"/>
      <c r="F33" s="9"/>
      <c r="G33" s="11"/>
      <c r="H33" s="9"/>
      <c r="I33" s="9"/>
      <c r="J33" s="9"/>
      <c r="K33" s="9"/>
    </row>
    <row r="34" spans="3:13" ht="15" thickTop="1" thickBot="1">
      <c r="C34" s="15" t="s">
        <v>13</v>
      </c>
      <c r="D34" s="89">
        <f>ROUND(D32/24/1.0026,0)</f>
        <v>0</v>
      </c>
      <c r="E34" s="90"/>
      <c r="F34" s="9"/>
      <c r="G34" s="9"/>
      <c r="H34" s="9"/>
      <c r="I34" s="9"/>
      <c r="J34" s="9"/>
      <c r="K34" s="9"/>
    </row>
    <row r="35" spans="3:13" ht="15" thickTop="1" thickBot="1">
      <c r="C35" s="15" t="s">
        <v>14</v>
      </c>
      <c r="D35" s="89">
        <f>ROUND(D33/24/1.0026,0)</f>
        <v>0</v>
      </c>
      <c r="E35" s="90"/>
      <c r="F35" s="83"/>
      <c r="G35" s="83"/>
      <c r="H35" s="9"/>
      <c r="I35" s="9"/>
      <c r="J35" s="9"/>
      <c r="K35" s="9"/>
    </row>
    <row r="36" spans="3:13" ht="15" thickTop="1" thickBot="1">
      <c r="C36" s="15" t="s">
        <v>15</v>
      </c>
      <c r="D36" s="63" t="e">
        <f>D35/D34</f>
        <v>#DIV/0!</v>
      </c>
      <c r="E36" s="64"/>
      <c r="F36" s="9"/>
      <c r="G36" s="9"/>
      <c r="H36" s="9"/>
      <c r="I36" s="9"/>
      <c r="J36" s="9"/>
      <c r="K36" s="9"/>
    </row>
    <row r="37" spans="3:13" ht="15" thickTop="1" thickBot="1">
      <c r="F37" s="9"/>
      <c r="G37" s="9"/>
      <c r="H37" s="9"/>
      <c r="I37" s="9"/>
      <c r="J37" s="9"/>
      <c r="K37" s="9"/>
      <c r="M37" s="12"/>
    </row>
    <row r="38" spans="3:13" ht="41.25" thickTop="1" thickBot="1">
      <c r="C38" s="15" t="s">
        <v>16</v>
      </c>
      <c r="D38" s="42" t="s">
        <v>17</v>
      </c>
      <c r="E38" s="42" t="s">
        <v>130</v>
      </c>
      <c r="F38" s="9"/>
      <c r="G38" s="9"/>
      <c r="H38" s="9"/>
      <c r="I38" s="9"/>
      <c r="J38" s="9"/>
      <c r="K38" s="9"/>
    </row>
    <row r="39" spans="3:13" ht="15" thickTop="1" thickBot="1">
      <c r="C39" s="15" t="s">
        <v>19</v>
      </c>
      <c r="D39" s="17">
        <v>0</v>
      </c>
      <c r="E39" s="17">
        <f>D39/100/24*365/30/1.0026</f>
        <v>0</v>
      </c>
      <c r="F39" s="9"/>
      <c r="G39" s="9"/>
      <c r="H39" s="9"/>
      <c r="I39" s="9"/>
      <c r="J39" s="9"/>
      <c r="K39" s="9"/>
    </row>
    <row r="40" spans="3:13" ht="15" thickTop="1" thickBot="1">
      <c r="C40" s="15" t="s">
        <v>139</v>
      </c>
      <c r="D40" s="16">
        <v>0</v>
      </c>
      <c r="E40" s="54"/>
      <c r="F40" s="9"/>
      <c r="G40" s="9"/>
      <c r="H40" s="9"/>
      <c r="I40" s="9"/>
      <c r="J40" s="9"/>
      <c r="K40" s="9"/>
    </row>
    <row r="41" spans="3:13" ht="15" thickTop="1" thickBot="1">
      <c r="F41" s="9"/>
      <c r="G41" s="9"/>
      <c r="H41" s="9"/>
      <c r="I41" s="9"/>
      <c r="J41" s="9"/>
      <c r="K41" s="9"/>
    </row>
    <row r="42" spans="3:13" ht="15.4" thickTop="1" thickBot="1">
      <c r="C42" s="13" t="s">
        <v>24</v>
      </c>
      <c r="D42" s="92" t="s">
        <v>21</v>
      </c>
      <c r="E42" s="92"/>
      <c r="F42" s="9"/>
      <c r="G42" s="9"/>
      <c r="H42" s="9"/>
      <c r="I42" s="9"/>
      <c r="J42" s="9"/>
      <c r="K42" s="9"/>
    </row>
    <row r="43" spans="3:13" ht="15" thickTop="1" thickBot="1">
      <c r="C43" s="14" t="s">
        <v>34</v>
      </c>
      <c r="D43" s="87" t="s">
        <v>182</v>
      </c>
      <c r="E43" s="87"/>
      <c r="F43" s="9"/>
      <c r="G43" s="9"/>
      <c r="H43" s="9"/>
      <c r="I43" s="9"/>
      <c r="J43" s="9"/>
      <c r="K43" s="9"/>
    </row>
    <row r="44" spans="3:13" ht="15" thickTop="1" thickBot="1">
      <c r="C44" s="15" t="s">
        <v>11</v>
      </c>
      <c r="D44" s="76"/>
      <c r="E44" s="77"/>
      <c r="F44" s="11"/>
      <c r="G44" s="9"/>
      <c r="H44" s="9"/>
      <c r="I44" s="9"/>
      <c r="J44" s="9"/>
      <c r="K44" s="9"/>
    </row>
    <row r="45" spans="3:13" ht="15" thickTop="1" thickBot="1">
      <c r="C45" s="15" t="s">
        <v>12</v>
      </c>
      <c r="D45" s="76"/>
      <c r="E45" s="77"/>
      <c r="F45" s="9"/>
      <c r="G45" s="9"/>
      <c r="H45" s="9"/>
      <c r="I45" s="9"/>
      <c r="J45" s="9"/>
      <c r="K45" s="9"/>
    </row>
    <row r="46" spans="3:13" ht="15" thickTop="1" thickBot="1">
      <c r="C46" s="15" t="s">
        <v>13</v>
      </c>
      <c r="D46" s="76">
        <f>ROUND(D44/24/1.0026,0)</f>
        <v>0</v>
      </c>
      <c r="E46" s="77"/>
      <c r="F46" s="9"/>
      <c r="G46" s="9"/>
      <c r="H46" s="9"/>
      <c r="I46" s="9"/>
      <c r="J46" s="9"/>
      <c r="K46" s="9"/>
    </row>
    <row r="47" spans="3:13" ht="15" thickTop="1" thickBot="1">
      <c r="C47" s="15" t="s">
        <v>14</v>
      </c>
      <c r="D47" s="76">
        <f>ROUND(D45/24/1.0026,0)</f>
        <v>0</v>
      </c>
      <c r="E47" s="77"/>
      <c r="F47" s="9"/>
      <c r="G47" s="9"/>
      <c r="H47" s="9"/>
      <c r="I47" s="9"/>
      <c r="J47" s="9"/>
      <c r="K47" s="9"/>
    </row>
    <row r="48" spans="3:13" ht="15" thickTop="1" thickBot="1">
      <c r="C48" s="15" t="s">
        <v>15</v>
      </c>
      <c r="D48" s="63" t="e">
        <f>D47/D46</f>
        <v>#DIV/0!</v>
      </c>
      <c r="E48" s="64"/>
      <c r="F48" s="9"/>
      <c r="G48" s="9"/>
      <c r="H48" s="9"/>
      <c r="I48" s="9"/>
      <c r="J48" s="9"/>
      <c r="K48" s="9"/>
    </row>
    <row r="49" spans="3:11" ht="15.75" customHeight="1" thickTop="1" thickBot="1">
      <c r="F49" s="9"/>
      <c r="G49" s="9"/>
      <c r="H49" s="9"/>
      <c r="I49" s="9"/>
      <c r="J49" s="9"/>
      <c r="K49" s="9"/>
    </row>
    <row r="50" spans="3:11" ht="41.25" thickTop="1" thickBot="1">
      <c r="C50" s="15" t="s">
        <v>16</v>
      </c>
      <c r="D50" s="42" t="s">
        <v>17</v>
      </c>
      <c r="E50" s="42" t="s">
        <v>130</v>
      </c>
      <c r="F50" s="9"/>
      <c r="G50" s="9"/>
      <c r="H50" s="9"/>
      <c r="I50" s="9"/>
      <c r="J50" s="9"/>
      <c r="K50" s="9"/>
    </row>
    <row r="51" spans="3:11" ht="15" thickTop="1" thickBot="1">
      <c r="C51" s="15" t="s">
        <v>19</v>
      </c>
      <c r="D51" s="17">
        <v>0</v>
      </c>
      <c r="E51" s="17">
        <f>D51/100/24*365/30/1.0026</f>
        <v>0</v>
      </c>
      <c r="F51" s="9"/>
      <c r="G51" s="9"/>
      <c r="H51" s="9"/>
      <c r="I51" s="9"/>
      <c r="J51" s="9"/>
      <c r="K51" s="9"/>
    </row>
    <row r="52" spans="3:11" ht="15" thickTop="1" thickBot="1">
      <c r="C52" s="15" t="s">
        <v>139</v>
      </c>
      <c r="D52" s="16">
        <v>0</v>
      </c>
      <c r="E52" s="23">
        <v>0</v>
      </c>
      <c r="F52" s="9"/>
      <c r="G52" s="9"/>
      <c r="H52" s="9"/>
      <c r="I52" s="9"/>
      <c r="J52" s="9"/>
      <c r="K52" s="9"/>
    </row>
    <row r="53" spans="3:11" ht="14.65" thickTop="1">
      <c r="D53" s="91"/>
      <c r="E53" s="91"/>
      <c r="F53" s="9"/>
      <c r="G53" s="9"/>
      <c r="H53" s="9"/>
      <c r="I53" s="9"/>
      <c r="J53" s="9"/>
      <c r="K53" s="9"/>
    </row>
    <row r="54" spans="3:11">
      <c r="D54" s="91"/>
      <c r="E54" s="91"/>
      <c r="F54" s="9"/>
      <c r="G54" s="9"/>
      <c r="H54" s="9"/>
      <c r="I54" s="9"/>
      <c r="J54" s="9"/>
      <c r="K54" s="9"/>
    </row>
    <row r="55" spans="3:11">
      <c r="D55" s="91"/>
      <c r="E55" s="91"/>
      <c r="F55" s="11"/>
      <c r="G55" s="9"/>
      <c r="H55" s="9"/>
      <c r="I55" s="9"/>
      <c r="J55" s="9"/>
      <c r="K55" s="9"/>
    </row>
    <row r="56" spans="3:11">
      <c r="D56" s="91"/>
      <c r="E56" s="91"/>
      <c r="F56" s="9"/>
      <c r="G56" s="9"/>
      <c r="H56" s="9"/>
      <c r="I56" s="9"/>
      <c r="J56" s="9"/>
      <c r="K56" s="9"/>
    </row>
    <row r="57" spans="3:11">
      <c r="D57" s="91"/>
      <c r="E57" s="91"/>
      <c r="F57" s="9"/>
      <c r="G57" s="9"/>
      <c r="H57" s="9"/>
      <c r="I57" s="9"/>
      <c r="J57" s="9"/>
      <c r="K57" s="9"/>
    </row>
    <row r="58" spans="3:11">
      <c r="D58" s="91"/>
      <c r="E58" s="91"/>
      <c r="F58" s="9"/>
      <c r="G58" s="9"/>
      <c r="H58" s="9"/>
      <c r="I58" s="9"/>
      <c r="J58" s="9"/>
      <c r="K58" s="9"/>
    </row>
    <row r="59" spans="3:11">
      <c r="D59" s="91"/>
      <c r="E59" s="91"/>
      <c r="F59" s="9"/>
      <c r="G59" s="9"/>
      <c r="H59" s="9"/>
      <c r="I59" s="9"/>
      <c r="J59" s="9"/>
      <c r="K59" s="9"/>
    </row>
    <row r="60" spans="3:11">
      <c r="D60"/>
      <c r="F60" s="9"/>
      <c r="G60" s="9"/>
      <c r="H60" s="9"/>
      <c r="I60" s="9"/>
      <c r="J60" s="9"/>
      <c r="K60" s="9"/>
    </row>
    <row r="61" spans="3:11">
      <c r="D61"/>
      <c r="F61" s="9"/>
      <c r="G61" s="9"/>
      <c r="H61" s="9"/>
      <c r="I61" s="9"/>
      <c r="J61" s="9"/>
      <c r="K61" s="9"/>
    </row>
    <row r="62" spans="3:11">
      <c r="D62"/>
      <c r="F62" s="9"/>
      <c r="G62" s="9"/>
      <c r="H62" s="9"/>
      <c r="I62" s="9"/>
      <c r="J62" s="9"/>
      <c r="K62" s="9"/>
    </row>
    <row r="63" spans="3:11">
      <c r="D63"/>
      <c r="F63" s="9"/>
      <c r="G63" s="9"/>
      <c r="H63" s="9"/>
      <c r="I63" s="9"/>
      <c r="J63" s="9"/>
      <c r="K63" s="9"/>
    </row>
    <row r="64" spans="3:11" ht="20.25" customHeight="1">
      <c r="D64"/>
      <c r="F64" s="9"/>
      <c r="G64" s="9"/>
      <c r="H64" s="9"/>
      <c r="I64" s="9"/>
      <c r="J64" s="9"/>
      <c r="K64" s="9"/>
    </row>
    <row r="65" spans="4:6">
      <c r="D65" s="91"/>
      <c r="E65" s="91"/>
    </row>
    <row r="66" spans="4:6">
      <c r="D66" s="91"/>
      <c r="E66" s="91"/>
    </row>
    <row r="67" spans="4:6">
      <c r="D67" s="91"/>
      <c r="E67" s="91"/>
      <c r="F67" s="11"/>
    </row>
    <row r="68" spans="4:6">
      <c r="D68" s="91"/>
      <c r="E68" s="91"/>
    </row>
    <row r="69" spans="4:6">
      <c r="D69" s="91"/>
      <c r="E69" s="91"/>
    </row>
    <row r="70" spans="4:6">
      <c r="D70" s="91"/>
      <c r="E70" s="91"/>
    </row>
    <row r="71" spans="4:6">
      <c r="D71" s="91"/>
      <c r="E71" s="91"/>
    </row>
    <row r="72" spans="4:6" ht="20.25" customHeight="1">
      <c r="D72"/>
    </row>
    <row r="73" spans="4:6">
      <c r="D73"/>
    </row>
    <row r="74" spans="4:6">
      <c r="D74"/>
    </row>
    <row r="75" spans="4:6">
      <c r="D75"/>
    </row>
    <row r="77" spans="4:6" ht="20.25" customHeight="1"/>
    <row r="78" spans="4:6" ht="20.25" customHeight="1"/>
    <row r="79" spans="4:6" ht="20.25" customHeight="1"/>
    <row r="80" spans="4:6" ht="20.25" customHeight="1"/>
    <row r="81" ht="36" customHeight="1"/>
    <row r="82" ht="20.25" customHeight="1"/>
    <row r="83" ht="20.25" customHeight="1"/>
    <row r="84" ht="20.25" customHeight="1"/>
    <row r="85" ht="20.25" customHeight="1"/>
    <row r="86" ht="36" customHeight="1"/>
    <row r="87" ht="20.25" customHeight="1"/>
    <row r="88" ht="20.25" customHeight="1"/>
    <row r="89" ht="20.25" customHeight="1"/>
    <row r="90" ht="20.25" customHeight="1"/>
    <row r="91" ht="36" customHeight="1"/>
    <row r="92" ht="20.25" customHeight="1"/>
    <row r="93" ht="20.25" customHeight="1"/>
    <row r="94" ht="20.25" customHeight="1"/>
    <row r="95" ht="20.25" customHeight="1"/>
    <row r="96" ht="36" customHeight="1"/>
    <row r="97" ht="20.25" customHeight="1"/>
    <row r="98" ht="20.25" customHeight="1"/>
    <row r="99" ht="20.25" customHeight="1"/>
    <row r="100" ht="20.25" customHeight="1"/>
    <row r="101" ht="36" customHeight="1"/>
    <row r="102" ht="20.25" customHeight="1"/>
    <row r="103" ht="20.25" customHeight="1"/>
    <row r="104" ht="20.25" customHeight="1"/>
    <row r="105" ht="20.25" customHeight="1"/>
    <row r="106" ht="36" customHeight="1"/>
    <row r="107" ht="20.25" customHeight="1"/>
    <row r="108" ht="20.25" customHeight="1"/>
    <row r="109" ht="20.25" customHeight="1"/>
    <row r="110" ht="20.25" customHeight="1"/>
    <row r="111" ht="36" customHeight="1"/>
    <row r="112" ht="20.25" customHeight="1"/>
    <row r="113" ht="20.25" customHeight="1"/>
    <row r="114" ht="20.25" customHeight="1"/>
    <row r="115" ht="20.25" customHeight="1"/>
    <row r="116" ht="36" customHeight="1"/>
    <row r="117" ht="20.25" customHeight="1"/>
    <row r="118" ht="20.25" customHeight="1"/>
    <row r="119" ht="20.25" customHeight="1"/>
    <row r="120" ht="20.25" customHeight="1"/>
    <row r="121" ht="36" customHeight="1"/>
    <row r="122" ht="20.25" customHeight="1"/>
    <row r="123" ht="20.25" customHeight="1"/>
    <row r="124" ht="20.25" customHeight="1"/>
    <row r="125" ht="20.25" customHeight="1"/>
    <row r="126" ht="36" customHeight="1"/>
    <row r="127" ht="20.25" customHeight="1"/>
    <row r="128" ht="20.25" customHeight="1"/>
    <row r="129" ht="20.25" customHeight="1"/>
    <row r="130" ht="20.25" customHeight="1"/>
    <row r="131" ht="36" customHeight="1"/>
    <row r="132" ht="20.25" customHeight="1"/>
    <row r="133" ht="20.25" customHeight="1"/>
    <row r="134" ht="20.25" customHeight="1"/>
    <row r="135" ht="20.25" customHeight="1"/>
    <row r="136" ht="36" customHeight="1"/>
    <row r="137" ht="20.25" customHeight="1"/>
    <row r="138" ht="20.25" customHeight="1"/>
    <row r="139" ht="20.25" customHeight="1"/>
    <row r="140" ht="20.25" customHeight="1"/>
    <row r="141" ht="36" customHeight="1"/>
    <row r="142" ht="20.25" customHeight="1"/>
    <row r="143" ht="20.25" customHeight="1"/>
    <row r="144" ht="20.25" customHeight="1"/>
    <row r="145" ht="20.25" customHeight="1"/>
    <row r="146" ht="36" customHeight="1"/>
    <row r="147" ht="20.25" customHeight="1"/>
    <row r="148" ht="20.25" customHeight="1"/>
    <row r="149" ht="20.25" customHeight="1"/>
    <row r="150" ht="20.25" customHeight="1"/>
    <row r="151" ht="36" customHeight="1"/>
    <row r="152" ht="20.25" customHeight="1"/>
    <row r="153" ht="20.25" customHeight="1"/>
    <row r="154" ht="20.25" customHeight="1"/>
    <row r="155" ht="20.25" customHeight="1"/>
    <row r="156" ht="36" customHeight="1"/>
    <row r="157" ht="20.25" customHeight="1"/>
    <row r="158" ht="20.25" customHeight="1"/>
    <row r="159" ht="20.25" customHeight="1"/>
    <row r="160" ht="20.25" customHeight="1"/>
    <row r="161" ht="36" customHeight="1"/>
    <row r="162" ht="20.25" customHeight="1"/>
    <row r="163" ht="20.25" customHeight="1"/>
    <row r="164" ht="20.25" customHeight="1"/>
    <row r="165" ht="20.25" customHeight="1"/>
    <row r="166" ht="36" customHeight="1"/>
    <row r="167" ht="20.25" customHeight="1"/>
    <row r="168" ht="20.25" customHeight="1"/>
    <row r="169" ht="20.25" customHeight="1"/>
    <row r="171" ht="36" customHeight="1"/>
    <row r="172" ht="20.25" customHeight="1"/>
    <row r="173" ht="20.25" customHeight="1"/>
    <row r="174" ht="20.25" customHeight="1"/>
    <row r="175" ht="20.25" customHeight="1"/>
    <row r="176" ht="36" customHeight="1"/>
    <row r="177" ht="20.25" customHeight="1"/>
    <row r="178" ht="20.25" customHeight="1"/>
    <row r="179" ht="20.25" customHeight="1"/>
  </sheetData>
  <mergeCells count="47">
    <mergeCell ref="D68:E68"/>
    <mergeCell ref="D69:E69"/>
    <mergeCell ref="D70:E70"/>
    <mergeCell ref="D71:E71"/>
    <mergeCell ref="D57:E57"/>
    <mergeCell ref="D58:E58"/>
    <mergeCell ref="D59:E59"/>
    <mergeCell ref="D65:E65"/>
    <mergeCell ref="D66:E66"/>
    <mergeCell ref="D67:E67"/>
    <mergeCell ref="D56:E56"/>
    <mergeCell ref="D36:E36"/>
    <mergeCell ref="D42:E42"/>
    <mergeCell ref="D43:E43"/>
    <mergeCell ref="D44:E44"/>
    <mergeCell ref="D45:E45"/>
    <mergeCell ref="D46:E46"/>
    <mergeCell ref="D47:E47"/>
    <mergeCell ref="D48:E48"/>
    <mergeCell ref="D53:E53"/>
    <mergeCell ref="D54:E54"/>
    <mergeCell ref="D55:E55"/>
    <mergeCell ref="D35:E35"/>
    <mergeCell ref="F35:G35"/>
    <mergeCell ref="D20:E20"/>
    <mergeCell ref="D21:E21"/>
    <mergeCell ref="D22:E22"/>
    <mergeCell ref="D23:E23"/>
    <mergeCell ref="D24:E24"/>
    <mergeCell ref="D30:E30"/>
    <mergeCell ref="D31:E31"/>
    <mergeCell ref="G31:H31"/>
    <mergeCell ref="D32:E32"/>
    <mergeCell ref="D33:E33"/>
    <mergeCell ref="D34:E34"/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233F1-F5BC-4720-BB3F-763DECED64F4}">
  <dimension ref="C1:M179"/>
  <sheetViews>
    <sheetView showGridLines="0" topLeftCell="A31" workbookViewId="0">
      <selection activeCell="E51" sqref="E51:E52"/>
    </sheetView>
  </sheetViews>
  <sheetFormatPr baseColWidth="10" defaultColWidth="11.3984375" defaultRowHeight="14.25"/>
  <cols>
    <col min="1" max="2" width="7.3984375" customWidth="1"/>
    <col min="3" max="3" width="81.73046875" bestFit="1" customWidth="1"/>
    <col min="4" max="4" width="43" style="40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82" t="s">
        <v>183</v>
      </c>
      <c r="D1" s="82"/>
      <c r="E1" s="82"/>
      <c r="F1" s="82"/>
      <c r="G1" s="82"/>
      <c r="H1" s="82"/>
      <c r="I1" s="82"/>
      <c r="J1" s="82"/>
      <c r="K1" s="82"/>
    </row>
    <row r="2" spans="3:13" ht="30" customHeight="1">
      <c r="C2" s="82"/>
      <c r="D2" s="82"/>
      <c r="E2" s="82"/>
      <c r="F2" s="82"/>
      <c r="G2" s="82"/>
      <c r="H2" s="82"/>
      <c r="I2" s="82"/>
      <c r="J2" s="82"/>
      <c r="K2" s="82"/>
    </row>
    <row r="3" spans="3:13" ht="15" customHeight="1">
      <c r="C3" s="71" t="s">
        <v>2</v>
      </c>
      <c r="D3" s="71"/>
      <c r="E3" s="71"/>
      <c r="F3" s="71"/>
      <c r="G3" s="71"/>
      <c r="H3" s="71"/>
      <c r="I3" s="71"/>
      <c r="J3" s="71"/>
      <c r="K3" s="71"/>
    </row>
    <row r="4" spans="3:13" ht="15" customHeight="1">
      <c r="C4" s="71"/>
      <c r="D4" s="71"/>
      <c r="E4" s="71"/>
      <c r="F4" s="71"/>
      <c r="G4" s="71"/>
      <c r="H4" s="71"/>
      <c r="I4" s="71"/>
      <c r="J4" s="71"/>
      <c r="K4" s="71"/>
    </row>
    <row r="5" spans="3:13" ht="14.65" thickBot="1">
      <c r="C5" s="9"/>
      <c r="D5" s="39"/>
      <c r="E5" s="9"/>
      <c r="F5" s="9"/>
      <c r="G5" s="9"/>
      <c r="H5" s="9"/>
      <c r="I5" s="9"/>
      <c r="J5" s="9"/>
      <c r="K5" s="9"/>
    </row>
    <row r="6" spans="3:13" ht="15.4" thickTop="1" thickBot="1">
      <c r="C6" s="13" t="s">
        <v>3</v>
      </c>
      <c r="D6" s="92" t="s">
        <v>4</v>
      </c>
      <c r="E6" s="92"/>
      <c r="F6" s="10"/>
      <c r="G6" s="10"/>
      <c r="H6" s="9"/>
      <c r="I6" s="9"/>
      <c r="J6" s="9"/>
      <c r="K6" s="9"/>
    </row>
    <row r="7" spans="3:13" ht="15" thickTop="1" thickBot="1">
      <c r="C7" s="14" t="s">
        <v>34</v>
      </c>
      <c r="D7" s="87" t="s">
        <v>184</v>
      </c>
      <c r="E7" s="87"/>
      <c r="F7" s="9"/>
      <c r="G7" s="88"/>
      <c r="H7" s="88"/>
      <c r="I7" s="9"/>
      <c r="J7" s="9"/>
      <c r="K7" s="9"/>
    </row>
    <row r="8" spans="3:13" ht="15" thickTop="1" thickBot="1">
      <c r="C8" s="15" t="s">
        <v>11</v>
      </c>
      <c r="D8" s="89">
        <v>26467412</v>
      </c>
      <c r="E8" s="90"/>
      <c r="F8" s="11"/>
      <c r="G8" s="9"/>
      <c r="H8" s="9"/>
      <c r="I8" s="9"/>
      <c r="J8" s="9"/>
      <c r="K8" s="9"/>
    </row>
    <row r="9" spans="3:13" ht="15" thickTop="1" thickBot="1">
      <c r="C9" s="15" t="s">
        <v>12</v>
      </c>
      <c r="D9" s="89">
        <v>2005191</v>
      </c>
      <c r="E9" s="90"/>
      <c r="F9" s="9"/>
      <c r="G9" s="11"/>
      <c r="H9" s="9"/>
      <c r="I9" s="9"/>
      <c r="J9" s="9"/>
      <c r="K9" s="9"/>
    </row>
    <row r="10" spans="3:13" ht="15" thickTop="1" thickBot="1">
      <c r="C10" s="15" t="s">
        <v>13</v>
      </c>
      <c r="D10" s="89">
        <f>ROUND(D8/24/1.0026,0)</f>
        <v>1099949</v>
      </c>
      <c r="E10" s="90"/>
      <c r="F10" s="9"/>
      <c r="G10" s="9"/>
      <c r="H10" s="9"/>
      <c r="I10" s="9"/>
      <c r="J10" s="9"/>
      <c r="K10" s="9"/>
    </row>
    <row r="11" spans="3:13" ht="15" thickTop="1" thickBot="1">
      <c r="C11" s="15" t="s">
        <v>14</v>
      </c>
      <c r="D11" s="89">
        <f>ROUND(D9/24/1.0026,0)</f>
        <v>83333</v>
      </c>
      <c r="E11" s="90"/>
      <c r="F11" s="9"/>
      <c r="G11" s="9"/>
      <c r="H11" s="9"/>
      <c r="I11" s="9"/>
      <c r="J11" s="9"/>
      <c r="K11" s="9"/>
    </row>
    <row r="12" spans="3:13" ht="15" thickTop="1" thickBot="1">
      <c r="C12" s="15" t="s">
        <v>15</v>
      </c>
      <c r="D12" s="63">
        <f>D11/D10</f>
        <v>7.5760785272771733E-2</v>
      </c>
      <c r="E12" s="64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16</v>
      </c>
      <c r="D14" s="42" t="s">
        <v>17</v>
      </c>
      <c r="E14" s="42" t="s">
        <v>130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19</v>
      </c>
      <c r="D15" s="51">
        <v>25.160499999999999</v>
      </c>
      <c r="E15" s="17">
        <f>D15/100/24*365/31/1.0026</f>
        <v>0.12311514926781764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139</v>
      </c>
      <c r="D16" s="16">
        <v>0</v>
      </c>
      <c r="E16" s="17">
        <f>D16/24/1.0026</f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5.4" thickTop="1" thickBot="1">
      <c r="C18" s="13" t="s">
        <v>3</v>
      </c>
      <c r="D18" s="92" t="s">
        <v>21</v>
      </c>
      <c r="E18" s="92"/>
      <c r="F18" s="9"/>
      <c r="G18" s="9"/>
      <c r="H18" s="9"/>
      <c r="I18" s="9"/>
      <c r="J18" s="9"/>
      <c r="K18" s="9"/>
    </row>
    <row r="19" spans="3:11" ht="15" thickTop="1" thickBot="1">
      <c r="C19" s="14" t="s">
        <v>34</v>
      </c>
      <c r="D19" s="87" t="s">
        <v>184</v>
      </c>
      <c r="E19" s="87"/>
      <c r="F19" s="9"/>
      <c r="G19" s="9"/>
      <c r="H19" s="9"/>
      <c r="I19" s="9"/>
      <c r="J19" s="9"/>
      <c r="K19" s="9"/>
    </row>
    <row r="20" spans="3:11" ht="15" thickTop="1" thickBot="1">
      <c r="C20" s="15" t="s">
        <v>11</v>
      </c>
      <c r="D20" s="76">
        <v>723580</v>
      </c>
      <c r="E20" s="77"/>
      <c r="F20" s="11"/>
      <c r="G20" s="9"/>
      <c r="H20" s="9"/>
      <c r="I20" s="9"/>
      <c r="J20" s="9"/>
      <c r="K20" s="9"/>
    </row>
    <row r="21" spans="3:11" ht="15" thickTop="1" thickBot="1">
      <c r="C21" s="15" t="s">
        <v>12</v>
      </c>
      <c r="D21" s="76">
        <v>0</v>
      </c>
      <c r="E21" s="77"/>
      <c r="F21" s="11"/>
      <c r="G21" s="9"/>
      <c r="H21" s="9"/>
      <c r="I21" s="9"/>
      <c r="J21" s="9"/>
      <c r="K21" s="9"/>
    </row>
    <row r="22" spans="3:11" ht="15" thickTop="1" thickBot="1">
      <c r="C22" s="15" t="s">
        <v>13</v>
      </c>
      <c r="D22" s="76">
        <f>ROUND(D20/24/1.0026,0)</f>
        <v>30071</v>
      </c>
      <c r="E22" s="77"/>
      <c r="F22" s="9"/>
      <c r="G22" s="9"/>
      <c r="H22" s="9"/>
      <c r="I22" s="9"/>
      <c r="J22" s="9"/>
      <c r="K22" s="9"/>
    </row>
    <row r="23" spans="3:11" ht="15" thickTop="1" thickBot="1">
      <c r="C23" s="15" t="s">
        <v>14</v>
      </c>
      <c r="D23" s="89">
        <f>ROUND(D21/24/1.0026,0)</f>
        <v>0</v>
      </c>
      <c r="E23" s="90"/>
      <c r="F23" s="9"/>
      <c r="G23" s="9"/>
      <c r="H23" s="9"/>
      <c r="I23" s="9"/>
      <c r="J23" s="9"/>
      <c r="K23" s="9"/>
    </row>
    <row r="24" spans="3:11" ht="15" thickTop="1" thickBot="1">
      <c r="C24" s="15" t="s">
        <v>15</v>
      </c>
      <c r="D24" s="63">
        <f>D23/D22</f>
        <v>0</v>
      </c>
      <c r="E24" s="64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16</v>
      </c>
      <c r="D26" s="42" t="s">
        <v>17</v>
      </c>
      <c r="E26" s="42" t="s">
        <v>130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19</v>
      </c>
      <c r="D27" s="17">
        <v>40.209099999999999</v>
      </c>
      <c r="E27" s="17">
        <f>D27/100/24*365/31/1.0026</f>
        <v>0.19675083358536624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139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 ht="15" thickTop="1" thickBot="1">
      <c r="F29" s="9"/>
      <c r="G29" s="9"/>
      <c r="H29" s="9"/>
      <c r="I29" s="9"/>
      <c r="J29" s="9"/>
      <c r="K29" s="9"/>
    </row>
    <row r="30" spans="3:11" ht="15.4" thickTop="1" thickBot="1">
      <c r="C30" s="13" t="s">
        <v>24</v>
      </c>
      <c r="D30" s="92" t="s">
        <v>4</v>
      </c>
      <c r="E30" s="92"/>
      <c r="F30" s="10"/>
      <c r="G30" s="10"/>
      <c r="H30" s="9"/>
      <c r="I30" s="9"/>
      <c r="J30" s="9"/>
      <c r="K30" s="9"/>
    </row>
    <row r="31" spans="3:11" ht="15" thickTop="1" thickBot="1">
      <c r="C31" s="14" t="s">
        <v>34</v>
      </c>
      <c r="D31" s="87" t="s">
        <v>184</v>
      </c>
      <c r="E31" s="87"/>
      <c r="F31" s="9"/>
      <c r="G31" s="88"/>
      <c r="H31" s="88"/>
      <c r="I31" s="9"/>
      <c r="J31" s="9"/>
      <c r="K31" s="9"/>
    </row>
    <row r="32" spans="3:11" ht="15" thickTop="1" thickBot="1">
      <c r="C32" s="15" t="s">
        <v>11</v>
      </c>
      <c r="D32" s="89"/>
      <c r="E32" s="90"/>
      <c r="F32" s="11"/>
      <c r="G32" s="9"/>
      <c r="H32" s="9"/>
      <c r="I32" s="9"/>
      <c r="J32" s="9"/>
      <c r="K32" s="9"/>
    </row>
    <row r="33" spans="3:13" ht="15" thickTop="1" thickBot="1">
      <c r="C33" s="15" t="s">
        <v>12</v>
      </c>
      <c r="D33" s="76"/>
      <c r="E33" s="77"/>
      <c r="F33" s="9"/>
      <c r="G33" s="11"/>
      <c r="H33" s="9"/>
      <c r="I33" s="9"/>
      <c r="J33" s="9"/>
      <c r="K33" s="9"/>
    </row>
    <row r="34" spans="3:13" ht="15" thickTop="1" thickBot="1">
      <c r="C34" s="15" t="s">
        <v>13</v>
      </c>
      <c r="D34" s="89">
        <f>ROUND(D32/24/1.0026,0)</f>
        <v>0</v>
      </c>
      <c r="E34" s="90"/>
      <c r="F34" s="9"/>
      <c r="G34" s="9"/>
      <c r="H34" s="9"/>
      <c r="I34" s="9"/>
      <c r="J34" s="9"/>
      <c r="K34" s="9"/>
    </row>
    <row r="35" spans="3:13" ht="15" thickTop="1" thickBot="1">
      <c r="C35" s="15" t="s">
        <v>14</v>
      </c>
      <c r="D35" s="89">
        <f>ROUND(D33/24/1.0026,0)</f>
        <v>0</v>
      </c>
      <c r="E35" s="90"/>
      <c r="F35" s="83"/>
      <c r="G35" s="83"/>
      <c r="H35" s="9"/>
      <c r="I35" s="9"/>
      <c r="J35" s="9"/>
      <c r="K35" s="9"/>
    </row>
    <row r="36" spans="3:13" ht="15" thickTop="1" thickBot="1">
      <c r="C36" s="15" t="s">
        <v>15</v>
      </c>
      <c r="D36" s="63" t="e">
        <f>D35/D34</f>
        <v>#DIV/0!</v>
      </c>
      <c r="E36" s="64"/>
      <c r="F36" s="9"/>
      <c r="G36" s="9"/>
      <c r="H36" s="9"/>
      <c r="I36" s="9"/>
      <c r="J36" s="9"/>
      <c r="K36" s="9"/>
    </row>
    <row r="37" spans="3:13" ht="15" thickTop="1" thickBot="1">
      <c r="F37" s="9"/>
      <c r="G37" s="9"/>
      <c r="H37" s="9"/>
      <c r="I37" s="9"/>
      <c r="J37" s="9"/>
      <c r="K37" s="9"/>
      <c r="M37" s="12"/>
    </row>
    <row r="38" spans="3:13" ht="41.25" thickTop="1" thickBot="1">
      <c r="C38" s="15" t="s">
        <v>16</v>
      </c>
      <c r="D38" s="42" t="s">
        <v>17</v>
      </c>
      <c r="E38" s="42" t="s">
        <v>130</v>
      </c>
      <c r="F38" s="9"/>
      <c r="G38" s="9"/>
      <c r="H38" s="9"/>
      <c r="I38" s="9"/>
      <c r="J38" s="9"/>
      <c r="K38" s="9"/>
    </row>
    <row r="39" spans="3:13" ht="15" thickTop="1" thickBot="1">
      <c r="C39" s="15" t="s">
        <v>19</v>
      </c>
      <c r="D39" s="17">
        <v>0</v>
      </c>
      <c r="E39" s="17">
        <f>D39/100/24*365/31/1.0026</f>
        <v>0</v>
      </c>
      <c r="F39" s="9"/>
      <c r="G39" s="9"/>
      <c r="H39" s="9"/>
      <c r="I39" s="9"/>
      <c r="J39" s="9"/>
      <c r="K39" s="9"/>
    </row>
    <row r="40" spans="3:13" ht="15" thickTop="1" thickBot="1">
      <c r="C40" s="15" t="s">
        <v>139</v>
      </c>
      <c r="D40" s="16">
        <v>0</v>
      </c>
      <c r="E40" s="54"/>
      <c r="F40" s="9"/>
      <c r="G40" s="9"/>
      <c r="H40" s="9"/>
      <c r="I40" s="9"/>
      <c r="J40" s="9"/>
      <c r="K40" s="9"/>
    </row>
    <row r="41" spans="3:13" ht="15" thickTop="1" thickBot="1">
      <c r="F41" s="9"/>
      <c r="G41" s="9"/>
      <c r="H41" s="9"/>
      <c r="I41" s="9"/>
      <c r="J41" s="9"/>
      <c r="K41" s="9"/>
    </row>
    <row r="42" spans="3:13" ht="15.4" thickTop="1" thickBot="1">
      <c r="C42" s="13" t="s">
        <v>24</v>
      </c>
      <c r="D42" s="92" t="s">
        <v>21</v>
      </c>
      <c r="E42" s="92"/>
      <c r="F42" s="9"/>
      <c r="G42" s="9"/>
      <c r="H42" s="9"/>
      <c r="I42" s="9"/>
      <c r="J42" s="9"/>
      <c r="K42" s="9"/>
    </row>
    <row r="43" spans="3:13" ht="15" thickTop="1" thickBot="1">
      <c r="C43" s="14" t="s">
        <v>34</v>
      </c>
      <c r="D43" s="87" t="s">
        <v>184</v>
      </c>
      <c r="E43" s="87"/>
      <c r="F43" s="9"/>
      <c r="G43" s="9"/>
      <c r="H43" s="9"/>
      <c r="I43" s="9"/>
      <c r="J43" s="9"/>
      <c r="K43" s="9"/>
    </row>
    <row r="44" spans="3:13" ht="15" thickTop="1" thickBot="1">
      <c r="C44" s="15" t="s">
        <v>11</v>
      </c>
      <c r="D44" s="76">
        <v>45356396</v>
      </c>
      <c r="E44" s="77"/>
      <c r="F44" s="11"/>
      <c r="G44" s="9"/>
      <c r="H44" s="9"/>
      <c r="I44" s="9"/>
      <c r="J44" s="9"/>
      <c r="K44" s="9"/>
    </row>
    <row r="45" spans="3:13" ht="15" thickTop="1" thickBot="1">
      <c r="C45" s="15" t="s">
        <v>12</v>
      </c>
      <c r="D45" s="76">
        <v>45356396</v>
      </c>
      <c r="E45" s="77"/>
      <c r="F45" s="9"/>
      <c r="G45" s="9"/>
      <c r="H45" s="9"/>
      <c r="I45" s="9"/>
      <c r="J45" s="9"/>
      <c r="K45" s="9"/>
    </row>
    <row r="46" spans="3:13" ht="15" thickTop="1" thickBot="1">
      <c r="C46" s="15" t="s">
        <v>13</v>
      </c>
      <c r="D46" s="76">
        <f>ROUND(D44/24/1.0026,0)</f>
        <v>1884949</v>
      </c>
      <c r="E46" s="77"/>
      <c r="F46" s="9"/>
      <c r="G46" s="9"/>
      <c r="H46" s="9"/>
      <c r="I46" s="9"/>
      <c r="J46" s="9"/>
      <c r="K46" s="9"/>
    </row>
    <row r="47" spans="3:13" ht="15" thickTop="1" thickBot="1">
      <c r="C47" s="15" t="s">
        <v>14</v>
      </c>
      <c r="D47" s="76">
        <f>ROUND(D45/24/1.0026,0)</f>
        <v>1884949</v>
      </c>
      <c r="E47" s="77"/>
      <c r="F47" s="9"/>
      <c r="G47" s="9"/>
      <c r="H47" s="9"/>
      <c r="I47" s="9"/>
      <c r="J47" s="9"/>
      <c r="K47" s="9"/>
    </row>
    <row r="48" spans="3:13" ht="15" thickTop="1" thickBot="1">
      <c r="C48" s="15" t="s">
        <v>15</v>
      </c>
      <c r="D48" s="63">
        <f>D47/D46</f>
        <v>1</v>
      </c>
      <c r="E48" s="64"/>
      <c r="F48" s="9"/>
      <c r="G48" s="9"/>
      <c r="H48" s="9"/>
      <c r="I48" s="9"/>
      <c r="J48" s="9"/>
      <c r="K48" s="9"/>
    </row>
    <row r="49" spans="3:11" ht="15.75" customHeight="1" thickTop="1" thickBot="1">
      <c r="F49" s="9"/>
      <c r="G49" s="9"/>
      <c r="H49" s="9"/>
      <c r="I49" s="9"/>
      <c r="J49" s="9"/>
      <c r="K49" s="9"/>
    </row>
    <row r="50" spans="3:11" ht="41.25" thickTop="1" thickBot="1">
      <c r="C50" s="15" t="s">
        <v>16</v>
      </c>
      <c r="D50" s="42" t="s">
        <v>17</v>
      </c>
      <c r="E50" s="42" t="s">
        <v>130</v>
      </c>
      <c r="F50" s="9"/>
      <c r="G50" s="9"/>
      <c r="H50" s="9"/>
      <c r="I50" s="9"/>
      <c r="J50" s="9"/>
      <c r="K50" s="9"/>
    </row>
    <row r="51" spans="3:11" ht="15" thickTop="1" thickBot="1">
      <c r="C51" s="15" t="s">
        <v>19</v>
      </c>
      <c r="D51" s="17">
        <f>D27</f>
        <v>40.209099999999999</v>
      </c>
      <c r="E51" s="17">
        <f>D51/100/24*365/31/1.0026</f>
        <v>0.19675083358536624</v>
      </c>
      <c r="F51" s="9"/>
      <c r="G51" s="9"/>
      <c r="H51" s="9"/>
      <c r="I51" s="9"/>
      <c r="J51" s="9"/>
      <c r="K51" s="9"/>
    </row>
    <row r="52" spans="3:11" ht="15" thickTop="1" thickBot="1">
      <c r="C52" s="15" t="s">
        <v>139</v>
      </c>
      <c r="D52" s="16">
        <v>16.888200000000001</v>
      </c>
      <c r="E52" s="17">
        <f>D52/100/24*365/31/1.0026</f>
        <v>8.2637199732308916E-2</v>
      </c>
      <c r="F52" s="9"/>
      <c r="G52" s="9"/>
      <c r="H52" s="9"/>
      <c r="I52" s="9"/>
      <c r="J52" s="9"/>
      <c r="K52" s="9"/>
    </row>
    <row r="53" spans="3:11" ht="14.65" thickTop="1">
      <c r="D53" s="91"/>
      <c r="E53" s="91"/>
      <c r="F53" s="9"/>
      <c r="G53" s="9"/>
      <c r="H53" s="9"/>
      <c r="I53" s="9"/>
      <c r="J53" s="9"/>
      <c r="K53" s="9"/>
    </row>
    <row r="54" spans="3:11">
      <c r="D54" s="91"/>
      <c r="E54" s="91"/>
      <c r="F54" s="9"/>
      <c r="G54" s="9"/>
      <c r="H54" s="9"/>
      <c r="I54" s="9"/>
      <c r="J54" s="9"/>
      <c r="K54" s="9"/>
    </row>
    <row r="55" spans="3:11">
      <c r="D55" s="91"/>
      <c r="E55" s="91"/>
      <c r="F55" s="11"/>
      <c r="G55" s="9"/>
      <c r="H55" s="9"/>
      <c r="I55" s="9"/>
      <c r="J55" s="9"/>
      <c r="K55" s="9"/>
    </row>
    <row r="56" spans="3:11">
      <c r="D56" s="91"/>
      <c r="E56" s="91"/>
      <c r="F56" s="9"/>
      <c r="G56" s="9"/>
      <c r="H56" s="9"/>
      <c r="I56" s="9"/>
      <c r="J56" s="9"/>
      <c r="K56" s="9"/>
    </row>
    <row r="57" spans="3:11">
      <c r="D57" s="91"/>
      <c r="E57" s="91"/>
      <c r="F57" s="9"/>
      <c r="G57" s="9"/>
      <c r="H57" s="9"/>
      <c r="I57" s="9"/>
      <c r="J57" s="9"/>
      <c r="K57" s="9"/>
    </row>
    <row r="58" spans="3:11">
      <c r="D58" s="91"/>
      <c r="E58" s="91"/>
      <c r="F58" s="9"/>
      <c r="G58" s="9"/>
      <c r="H58" s="9"/>
      <c r="I58" s="9"/>
      <c r="J58" s="9"/>
      <c r="K58" s="9"/>
    </row>
    <row r="59" spans="3:11">
      <c r="D59" s="91"/>
      <c r="E59" s="91"/>
      <c r="F59" s="9"/>
      <c r="G59" s="9"/>
      <c r="H59" s="9"/>
      <c r="I59" s="9"/>
      <c r="J59" s="9"/>
      <c r="K59" s="9"/>
    </row>
    <row r="60" spans="3:11">
      <c r="D60"/>
      <c r="F60" s="9"/>
      <c r="G60" s="9"/>
      <c r="H60" s="9"/>
      <c r="I60" s="9"/>
      <c r="J60" s="9"/>
      <c r="K60" s="9"/>
    </row>
    <row r="61" spans="3:11">
      <c r="D61"/>
      <c r="F61" s="9"/>
      <c r="G61" s="9"/>
      <c r="H61" s="9"/>
      <c r="I61" s="9"/>
      <c r="J61" s="9"/>
      <c r="K61" s="9"/>
    </row>
    <row r="62" spans="3:11">
      <c r="D62"/>
      <c r="F62" s="9"/>
      <c r="G62" s="9"/>
      <c r="H62" s="9"/>
      <c r="I62" s="9"/>
      <c r="J62" s="9"/>
      <c r="K62" s="9"/>
    </row>
    <row r="63" spans="3:11">
      <c r="D63"/>
      <c r="F63" s="9"/>
      <c r="G63" s="9"/>
      <c r="H63" s="9"/>
      <c r="I63" s="9"/>
      <c r="J63" s="9"/>
      <c r="K63" s="9"/>
    </row>
    <row r="64" spans="3:11" ht="20.25" customHeight="1">
      <c r="D64"/>
      <c r="F64" s="9"/>
      <c r="G64" s="9"/>
      <c r="H64" s="9"/>
      <c r="I64" s="9"/>
      <c r="J64" s="9"/>
      <c r="K64" s="9"/>
    </row>
    <row r="65" spans="4:6">
      <c r="D65" s="91"/>
      <c r="E65" s="91"/>
    </row>
    <row r="66" spans="4:6">
      <c r="D66" s="91"/>
      <c r="E66" s="91"/>
    </row>
    <row r="67" spans="4:6">
      <c r="D67" s="91"/>
      <c r="E67" s="91"/>
      <c r="F67" s="11"/>
    </row>
    <row r="68" spans="4:6">
      <c r="D68" s="91"/>
      <c r="E68" s="91"/>
    </row>
    <row r="69" spans="4:6">
      <c r="D69" s="91"/>
      <c r="E69" s="91"/>
    </row>
    <row r="70" spans="4:6">
      <c r="D70" s="91"/>
      <c r="E70" s="91"/>
    </row>
    <row r="71" spans="4:6">
      <c r="D71" s="91"/>
      <c r="E71" s="91"/>
    </row>
    <row r="72" spans="4:6" ht="20.25" customHeight="1">
      <c r="D72"/>
    </row>
    <row r="73" spans="4:6">
      <c r="D73"/>
    </row>
    <row r="74" spans="4:6">
      <c r="D74"/>
    </row>
    <row r="75" spans="4:6">
      <c r="D75"/>
    </row>
    <row r="77" spans="4:6" ht="20.25" customHeight="1"/>
    <row r="78" spans="4:6" ht="20.25" customHeight="1"/>
    <row r="79" spans="4:6" ht="20.25" customHeight="1"/>
    <row r="80" spans="4:6" ht="20.25" customHeight="1"/>
    <row r="81" ht="36" customHeight="1"/>
    <row r="82" ht="20.25" customHeight="1"/>
    <row r="83" ht="20.25" customHeight="1"/>
    <row r="84" ht="20.25" customHeight="1"/>
    <row r="85" ht="20.25" customHeight="1"/>
    <row r="86" ht="36" customHeight="1"/>
    <row r="87" ht="20.25" customHeight="1"/>
    <row r="88" ht="20.25" customHeight="1"/>
    <row r="89" ht="20.25" customHeight="1"/>
    <row r="90" ht="20.25" customHeight="1"/>
    <row r="91" ht="36" customHeight="1"/>
    <row r="92" ht="20.25" customHeight="1"/>
    <row r="93" ht="20.25" customHeight="1"/>
    <row r="94" ht="20.25" customHeight="1"/>
    <row r="95" ht="20.25" customHeight="1"/>
    <row r="96" ht="36" customHeight="1"/>
    <row r="97" ht="20.25" customHeight="1"/>
    <row r="98" ht="20.25" customHeight="1"/>
    <row r="99" ht="20.25" customHeight="1"/>
    <row r="100" ht="20.25" customHeight="1"/>
    <row r="101" ht="36" customHeight="1"/>
    <row r="102" ht="20.25" customHeight="1"/>
    <row r="103" ht="20.25" customHeight="1"/>
    <row r="104" ht="20.25" customHeight="1"/>
    <row r="105" ht="20.25" customHeight="1"/>
    <row r="106" ht="36" customHeight="1"/>
    <row r="107" ht="20.25" customHeight="1"/>
    <row r="108" ht="20.25" customHeight="1"/>
    <row r="109" ht="20.25" customHeight="1"/>
    <row r="110" ht="20.25" customHeight="1"/>
    <row r="111" ht="36" customHeight="1"/>
    <row r="112" ht="20.25" customHeight="1"/>
    <row r="113" ht="20.25" customHeight="1"/>
    <row r="114" ht="20.25" customHeight="1"/>
    <row r="115" ht="20.25" customHeight="1"/>
    <row r="116" ht="36" customHeight="1"/>
    <row r="117" ht="20.25" customHeight="1"/>
    <row r="118" ht="20.25" customHeight="1"/>
    <row r="119" ht="20.25" customHeight="1"/>
    <row r="120" ht="20.25" customHeight="1"/>
    <row r="121" ht="36" customHeight="1"/>
    <row r="122" ht="20.25" customHeight="1"/>
    <row r="123" ht="20.25" customHeight="1"/>
    <row r="124" ht="20.25" customHeight="1"/>
    <row r="125" ht="20.25" customHeight="1"/>
    <row r="126" ht="36" customHeight="1"/>
    <row r="127" ht="20.25" customHeight="1"/>
    <row r="128" ht="20.25" customHeight="1"/>
    <row r="129" ht="20.25" customHeight="1"/>
    <row r="130" ht="20.25" customHeight="1"/>
    <row r="131" ht="36" customHeight="1"/>
    <row r="132" ht="20.25" customHeight="1"/>
    <row r="133" ht="20.25" customHeight="1"/>
    <row r="134" ht="20.25" customHeight="1"/>
    <row r="135" ht="20.25" customHeight="1"/>
    <row r="136" ht="36" customHeight="1"/>
    <row r="137" ht="20.25" customHeight="1"/>
    <row r="138" ht="20.25" customHeight="1"/>
    <row r="139" ht="20.25" customHeight="1"/>
    <row r="140" ht="20.25" customHeight="1"/>
    <row r="141" ht="36" customHeight="1"/>
    <row r="142" ht="20.25" customHeight="1"/>
    <row r="143" ht="20.25" customHeight="1"/>
    <row r="144" ht="20.25" customHeight="1"/>
    <row r="145" ht="20.25" customHeight="1"/>
    <row r="146" ht="36" customHeight="1"/>
    <row r="147" ht="20.25" customHeight="1"/>
    <row r="148" ht="20.25" customHeight="1"/>
    <row r="149" ht="20.25" customHeight="1"/>
    <row r="150" ht="20.25" customHeight="1"/>
    <row r="151" ht="36" customHeight="1"/>
    <row r="152" ht="20.25" customHeight="1"/>
    <row r="153" ht="20.25" customHeight="1"/>
    <row r="154" ht="20.25" customHeight="1"/>
    <row r="155" ht="20.25" customHeight="1"/>
    <row r="156" ht="36" customHeight="1"/>
    <row r="157" ht="20.25" customHeight="1"/>
    <row r="158" ht="20.25" customHeight="1"/>
    <row r="159" ht="20.25" customHeight="1"/>
    <row r="160" ht="20.25" customHeight="1"/>
    <row r="161" ht="36" customHeight="1"/>
    <row r="162" ht="20.25" customHeight="1"/>
    <row r="163" ht="20.25" customHeight="1"/>
    <row r="164" ht="20.25" customHeight="1"/>
    <row r="165" ht="20.25" customHeight="1"/>
    <row r="166" ht="36" customHeight="1"/>
    <row r="167" ht="20.25" customHeight="1"/>
    <row r="168" ht="20.25" customHeight="1"/>
    <row r="169" ht="20.25" customHeight="1"/>
    <row r="171" ht="36" customHeight="1"/>
    <row r="172" ht="20.25" customHeight="1"/>
    <row r="173" ht="20.25" customHeight="1"/>
    <row r="174" ht="20.25" customHeight="1"/>
    <row r="175" ht="20.25" customHeight="1"/>
    <row r="176" ht="36" customHeight="1"/>
    <row r="177" ht="20.25" customHeight="1"/>
    <row r="178" ht="20.25" customHeight="1"/>
    <row r="179" ht="20.25" customHeight="1"/>
  </sheetData>
  <mergeCells count="47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35:E35"/>
    <mergeCell ref="F35:G35"/>
    <mergeCell ref="D20:E20"/>
    <mergeCell ref="D21:E21"/>
    <mergeCell ref="D22:E22"/>
    <mergeCell ref="D23:E23"/>
    <mergeCell ref="D24:E24"/>
    <mergeCell ref="D30:E30"/>
    <mergeCell ref="D31:E31"/>
    <mergeCell ref="G31:H31"/>
    <mergeCell ref="D32:E32"/>
    <mergeCell ref="D33:E33"/>
    <mergeCell ref="D34:E34"/>
    <mergeCell ref="D56:E56"/>
    <mergeCell ref="D36:E36"/>
    <mergeCell ref="D42:E42"/>
    <mergeCell ref="D43:E43"/>
    <mergeCell ref="D44:E44"/>
    <mergeCell ref="D45:E45"/>
    <mergeCell ref="D46:E46"/>
    <mergeCell ref="D47:E47"/>
    <mergeCell ref="D48:E48"/>
    <mergeCell ref="D53:E53"/>
    <mergeCell ref="D54:E54"/>
    <mergeCell ref="D55:E55"/>
    <mergeCell ref="D68:E68"/>
    <mergeCell ref="D69:E69"/>
    <mergeCell ref="D70:E70"/>
    <mergeCell ref="D71:E71"/>
    <mergeCell ref="D57:E57"/>
    <mergeCell ref="D58:E58"/>
    <mergeCell ref="D59:E59"/>
    <mergeCell ref="D65:E65"/>
    <mergeCell ref="D66:E66"/>
    <mergeCell ref="D67:E67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46236-2AAD-4748-A6E8-A36B34E95D9C}">
  <dimension ref="C1:M179"/>
  <sheetViews>
    <sheetView showGridLines="0" topLeftCell="A28" workbookViewId="0">
      <selection activeCell="E51" sqref="E51:E52"/>
    </sheetView>
  </sheetViews>
  <sheetFormatPr baseColWidth="10" defaultColWidth="11.3984375" defaultRowHeight="14.25"/>
  <cols>
    <col min="1" max="2" width="7.3984375" customWidth="1"/>
    <col min="3" max="3" width="81.73046875" bestFit="1" customWidth="1"/>
    <col min="4" max="4" width="43" style="40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82" t="s">
        <v>185</v>
      </c>
      <c r="D1" s="82"/>
      <c r="E1" s="82"/>
      <c r="F1" s="82"/>
      <c r="G1" s="82"/>
      <c r="H1" s="82"/>
      <c r="I1" s="82"/>
      <c r="J1" s="82"/>
      <c r="K1" s="82"/>
    </row>
    <row r="2" spans="3:13" ht="30" customHeight="1">
      <c r="C2" s="82"/>
      <c r="D2" s="82"/>
      <c r="E2" s="82"/>
      <c r="F2" s="82"/>
      <c r="G2" s="82"/>
      <c r="H2" s="82"/>
      <c r="I2" s="82"/>
      <c r="J2" s="82"/>
      <c r="K2" s="82"/>
    </row>
    <row r="3" spans="3:13" ht="15" customHeight="1">
      <c r="C3" s="71" t="s">
        <v>2</v>
      </c>
      <c r="D3" s="71"/>
      <c r="E3" s="71"/>
      <c r="F3" s="71"/>
      <c r="G3" s="71"/>
      <c r="H3" s="71"/>
      <c r="I3" s="71"/>
      <c r="J3" s="71"/>
      <c r="K3" s="71"/>
    </row>
    <row r="4" spans="3:13" ht="15" customHeight="1">
      <c r="C4" s="71"/>
      <c r="D4" s="71"/>
      <c r="E4" s="71"/>
      <c r="F4" s="71"/>
      <c r="G4" s="71"/>
      <c r="H4" s="71"/>
      <c r="I4" s="71"/>
      <c r="J4" s="71"/>
      <c r="K4" s="71"/>
    </row>
    <row r="5" spans="3:13" ht="14.65" thickBot="1">
      <c r="C5" s="9"/>
      <c r="D5" s="39"/>
      <c r="E5" s="9"/>
      <c r="F5" s="9"/>
      <c r="G5" s="9"/>
      <c r="H5" s="9"/>
      <c r="I5" s="9"/>
      <c r="J5" s="9"/>
      <c r="K5" s="9"/>
    </row>
    <row r="6" spans="3:13" ht="15.4" thickTop="1" thickBot="1">
      <c r="C6" s="13" t="s">
        <v>3</v>
      </c>
      <c r="D6" s="92" t="s">
        <v>4</v>
      </c>
      <c r="E6" s="92"/>
      <c r="F6" s="10"/>
      <c r="G6" s="10"/>
      <c r="H6" s="9"/>
      <c r="I6" s="9"/>
      <c r="J6" s="9"/>
      <c r="K6" s="9"/>
    </row>
    <row r="7" spans="3:13" ht="15" thickTop="1" thickBot="1">
      <c r="C7" s="14" t="s">
        <v>34</v>
      </c>
      <c r="D7" s="87" t="s">
        <v>186</v>
      </c>
      <c r="E7" s="87"/>
      <c r="F7" s="9"/>
      <c r="G7" s="88"/>
      <c r="H7" s="88"/>
      <c r="I7" s="9"/>
      <c r="J7" s="9"/>
      <c r="K7" s="9"/>
    </row>
    <row r="8" spans="3:13" ht="15" thickTop="1" thickBot="1">
      <c r="C8" s="15" t="s">
        <v>11</v>
      </c>
      <c r="D8" s="102">
        <v>18479947</v>
      </c>
      <c r="E8" s="103"/>
      <c r="F8" s="11"/>
      <c r="G8" s="9"/>
      <c r="H8" s="9"/>
      <c r="I8" s="9"/>
      <c r="J8" s="9"/>
      <c r="K8" s="9"/>
    </row>
    <row r="9" spans="3:13" ht="15" thickTop="1" thickBot="1">
      <c r="C9" s="15" t="s">
        <v>12</v>
      </c>
      <c r="D9" s="89">
        <v>2005216</v>
      </c>
      <c r="E9" s="90"/>
      <c r="F9" s="9"/>
      <c r="G9" s="11"/>
      <c r="H9" s="9"/>
      <c r="I9" s="9"/>
      <c r="J9" s="9"/>
      <c r="K9" s="9"/>
    </row>
    <row r="10" spans="3:13" ht="15" thickTop="1" thickBot="1">
      <c r="C10" s="15" t="s">
        <v>13</v>
      </c>
      <c r="D10" s="89">
        <f>ROUND(D8/24/1.0026,0)</f>
        <v>768001</v>
      </c>
      <c r="E10" s="90"/>
      <c r="F10" s="9"/>
      <c r="G10" s="9"/>
      <c r="H10" s="9"/>
      <c r="I10" s="9"/>
      <c r="J10" s="9"/>
      <c r="K10" s="9"/>
    </row>
    <row r="11" spans="3:13" ht="15" thickTop="1" thickBot="1">
      <c r="C11" s="15" t="s">
        <v>14</v>
      </c>
      <c r="D11" s="89">
        <f>ROUND(D9/24/1.0026,0)</f>
        <v>83334</v>
      </c>
      <c r="E11" s="90"/>
      <c r="F11" s="9"/>
      <c r="G11" s="9"/>
      <c r="H11" s="9"/>
      <c r="I11" s="9"/>
      <c r="J11" s="9"/>
      <c r="K11" s="9"/>
    </row>
    <row r="12" spans="3:13" ht="15" thickTop="1" thickBot="1">
      <c r="C12" s="15" t="s">
        <v>15</v>
      </c>
      <c r="D12" s="63">
        <f>D11/D10</f>
        <v>0.10850767121396977</v>
      </c>
      <c r="E12" s="64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16</v>
      </c>
      <c r="D14" s="42" t="s">
        <v>17</v>
      </c>
      <c r="E14" s="42" t="s">
        <v>130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19</v>
      </c>
      <c r="D15" s="51">
        <v>24.348800000000001</v>
      </c>
      <c r="E15" s="17">
        <f>D15/100/24*365/30/1.0026</f>
        <v>0.12311479043376113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139</v>
      </c>
      <c r="D16" s="16">
        <v>0</v>
      </c>
      <c r="E16" s="17">
        <f>D16/24/1.0026</f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5.4" thickTop="1" thickBot="1">
      <c r="C18" s="13" t="s">
        <v>3</v>
      </c>
      <c r="D18" s="92" t="s">
        <v>21</v>
      </c>
      <c r="E18" s="92"/>
      <c r="F18" s="9"/>
      <c r="G18" s="9"/>
      <c r="H18" s="9"/>
      <c r="I18" s="9"/>
      <c r="J18" s="9"/>
      <c r="K18" s="9"/>
    </row>
    <row r="19" spans="3:11" ht="15" thickTop="1" thickBot="1">
      <c r="C19" s="14" t="s">
        <v>34</v>
      </c>
      <c r="D19" s="87" t="s">
        <v>186</v>
      </c>
      <c r="E19" s="87"/>
      <c r="F19" s="9"/>
      <c r="G19" s="9"/>
      <c r="H19" s="9"/>
      <c r="I19" s="9"/>
      <c r="J19" s="9"/>
      <c r="K19" s="9"/>
    </row>
    <row r="20" spans="3:11" ht="15" thickTop="1" thickBot="1">
      <c r="C20" s="15" t="s">
        <v>11</v>
      </c>
      <c r="D20" s="76">
        <v>723580</v>
      </c>
      <c r="E20" s="77"/>
      <c r="F20" s="11"/>
      <c r="G20" s="9"/>
      <c r="H20" s="9"/>
      <c r="I20" s="9"/>
      <c r="J20" s="9"/>
      <c r="K20" s="9"/>
    </row>
    <row r="21" spans="3:11" ht="15" thickTop="1" thickBot="1">
      <c r="C21" s="15" t="s">
        <v>12</v>
      </c>
      <c r="D21" s="76">
        <v>0</v>
      </c>
      <c r="E21" s="77"/>
      <c r="F21" s="11"/>
      <c r="G21" s="9"/>
      <c r="H21" s="9"/>
      <c r="I21" s="9"/>
      <c r="J21" s="9"/>
      <c r="K21" s="9"/>
    </row>
    <row r="22" spans="3:11" ht="15" thickTop="1" thickBot="1">
      <c r="C22" s="15" t="s">
        <v>13</v>
      </c>
      <c r="D22" s="76">
        <f>ROUND(D20/24/1.0026,0)</f>
        <v>30071</v>
      </c>
      <c r="E22" s="77"/>
      <c r="F22" s="9"/>
      <c r="G22" s="9"/>
      <c r="H22" s="9"/>
      <c r="I22" s="9"/>
      <c r="J22" s="9"/>
      <c r="K22" s="9"/>
    </row>
    <row r="23" spans="3:11" ht="15" thickTop="1" thickBot="1">
      <c r="C23" s="15" t="s">
        <v>14</v>
      </c>
      <c r="D23" s="89">
        <f>ROUND(D21/24/1.0026,0)</f>
        <v>0</v>
      </c>
      <c r="E23" s="90"/>
      <c r="F23" s="9"/>
      <c r="G23" s="9"/>
      <c r="H23" s="9"/>
      <c r="I23" s="9"/>
      <c r="J23" s="9"/>
      <c r="K23" s="9"/>
    </row>
    <row r="24" spans="3:11" ht="15" thickTop="1" thickBot="1">
      <c r="C24" s="15" t="s">
        <v>15</v>
      </c>
      <c r="D24" s="63">
        <f>D23/D22</f>
        <v>0</v>
      </c>
      <c r="E24" s="64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16</v>
      </c>
      <c r="D26" s="42" t="s">
        <v>17</v>
      </c>
      <c r="E26" s="42" t="s">
        <v>130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19</v>
      </c>
      <c r="D27" s="17">
        <v>38.912100000000002</v>
      </c>
      <c r="E27" s="17">
        <f>D27/100/24*365/30/1.0026</f>
        <v>0.19675117610878387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139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 ht="15" thickTop="1" thickBot="1">
      <c r="F29" s="9"/>
      <c r="G29" s="9"/>
      <c r="H29" s="9"/>
      <c r="I29" s="9"/>
      <c r="J29" s="9"/>
      <c r="K29" s="9"/>
    </row>
    <row r="30" spans="3:11" ht="15.4" thickTop="1" thickBot="1">
      <c r="C30" s="13" t="s">
        <v>24</v>
      </c>
      <c r="D30" s="92" t="s">
        <v>4</v>
      </c>
      <c r="E30" s="92"/>
      <c r="F30" s="10"/>
      <c r="G30" s="10"/>
      <c r="H30" s="9"/>
      <c r="I30" s="9"/>
      <c r="J30" s="9"/>
      <c r="K30" s="9"/>
    </row>
    <row r="31" spans="3:11" ht="15" thickTop="1" thickBot="1">
      <c r="C31" s="14" t="s">
        <v>34</v>
      </c>
      <c r="D31" s="87" t="s">
        <v>186</v>
      </c>
      <c r="E31" s="87"/>
      <c r="F31" s="9"/>
      <c r="G31" s="88"/>
      <c r="H31" s="88"/>
      <c r="I31" s="9"/>
      <c r="J31" s="9"/>
      <c r="K31" s="9"/>
    </row>
    <row r="32" spans="3:11" ht="15" thickTop="1" thickBot="1">
      <c r="C32" s="15" t="s">
        <v>11</v>
      </c>
      <c r="D32" s="89">
        <v>7987465</v>
      </c>
      <c r="E32" s="90"/>
      <c r="F32" s="11"/>
      <c r="G32" s="9"/>
      <c r="H32" s="9"/>
      <c r="I32" s="9"/>
      <c r="J32" s="9"/>
      <c r="K32" s="9"/>
    </row>
    <row r="33" spans="3:13" ht="15" thickTop="1" thickBot="1">
      <c r="C33" s="15" t="s">
        <v>12</v>
      </c>
      <c r="D33" s="76">
        <v>7940592</v>
      </c>
      <c r="E33" s="77"/>
      <c r="F33" s="9"/>
      <c r="G33" s="11"/>
      <c r="H33" s="9"/>
      <c r="I33" s="9"/>
      <c r="J33" s="9"/>
      <c r="K33" s="9"/>
    </row>
    <row r="34" spans="3:13" ht="15" thickTop="1" thickBot="1">
      <c r="C34" s="15" t="s">
        <v>13</v>
      </c>
      <c r="D34" s="89">
        <f>ROUND(D32/24/1.0026,0)</f>
        <v>331948</v>
      </c>
      <c r="E34" s="90"/>
      <c r="F34" s="9"/>
      <c r="G34" s="9"/>
      <c r="H34" s="9"/>
      <c r="I34" s="9"/>
      <c r="J34" s="9"/>
      <c r="K34" s="9"/>
    </row>
    <row r="35" spans="3:13" ht="15" thickTop="1" thickBot="1">
      <c r="C35" s="15" t="s">
        <v>14</v>
      </c>
      <c r="D35" s="89">
        <f>ROUND(D33/24/1.0026,0)</f>
        <v>330000</v>
      </c>
      <c r="E35" s="90"/>
      <c r="F35" s="83"/>
      <c r="G35" s="83"/>
      <c r="H35" s="9"/>
      <c r="I35" s="9"/>
      <c r="J35" s="9"/>
      <c r="K35" s="9"/>
    </row>
    <row r="36" spans="3:13" ht="15" thickTop="1" thickBot="1">
      <c r="C36" s="15" t="s">
        <v>15</v>
      </c>
      <c r="D36" s="63">
        <f>D35/D34</f>
        <v>0.99413161097521296</v>
      </c>
      <c r="E36" s="64"/>
      <c r="F36" s="9"/>
      <c r="G36" s="9"/>
      <c r="H36" s="9"/>
      <c r="I36" s="9"/>
      <c r="J36" s="9"/>
      <c r="K36" s="9"/>
    </row>
    <row r="37" spans="3:13" ht="15" thickTop="1" thickBot="1">
      <c r="F37" s="9"/>
      <c r="G37" s="9"/>
      <c r="H37" s="9"/>
      <c r="I37" s="9"/>
      <c r="J37" s="9"/>
      <c r="K37" s="9"/>
      <c r="M37" s="12"/>
    </row>
    <row r="38" spans="3:13" ht="41.25" thickTop="1" thickBot="1">
      <c r="C38" s="15" t="s">
        <v>16</v>
      </c>
      <c r="D38" s="42" t="s">
        <v>17</v>
      </c>
      <c r="E38" s="42" t="s">
        <v>130</v>
      </c>
      <c r="F38" s="9"/>
      <c r="G38" s="9"/>
      <c r="H38" s="9"/>
      <c r="I38" s="9"/>
      <c r="J38" s="9"/>
      <c r="K38" s="9"/>
    </row>
    <row r="39" spans="3:13" ht="15" thickTop="1" thickBot="1">
      <c r="C39" s="15" t="s">
        <v>19</v>
      </c>
      <c r="D39" s="17">
        <f>D15</f>
        <v>24.348800000000001</v>
      </c>
      <c r="E39" s="17">
        <f>D39/100/24*365/30/1.0026</f>
        <v>0.12311479043376113</v>
      </c>
      <c r="F39" s="9"/>
      <c r="G39" s="9"/>
      <c r="H39" s="9"/>
      <c r="I39" s="9"/>
      <c r="J39" s="9"/>
      <c r="K39" s="9"/>
    </row>
    <row r="40" spans="3:13" ht="15" thickTop="1" thickBot="1">
      <c r="C40" s="15" t="s">
        <v>139</v>
      </c>
      <c r="D40" s="16">
        <v>0</v>
      </c>
      <c r="E40" s="54"/>
      <c r="F40" s="9"/>
      <c r="G40" s="9"/>
      <c r="H40" s="9"/>
      <c r="I40" s="9"/>
      <c r="J40" s="9"/>
      <c r="K40" s="9"/>
    </row>
    <row r="41" spans="3:13" ht="15" thickTop="1" thickBot="1">
      <c r="F41" s="9"/>
      <c r="G41" s="9"/>
      <c r="H41" s="9"/>
      <c r="I41" s="9"/>
      <c r="J41" s="9"/>
      <c r="K41" s="9"/>
    </row>
    <row r="42" spans="3:13" ht="15.4" thickTop="1" thickBot="1">
      <c r="C42" s="13" t="s">
        <v>24</v>
      </c>
      <c r="D42" s="92" t="s">
        <v>21</v>
      </c>
      <c r="E42" s="92"/>
      <c r="F42" s="9"/>
      <c r="G42" s="9"/>
      <c r="H42" s="9"/>
      <c r="I42" s="9"/>
      <c r="J42" s="9"/>
      <c r="K42" s="9"/>
    </row>
    <row r="43" spans="3:13" ht="15" thickTop="1" thickBot="1">
      <c r="C43" s="14" t="s">
        <v>34</v>
      </c>
      <c r="D43" s="87" t="s">
        <v>186</v>
      </c>
      <c r="E43" s="87"/>
      <c r="F43" s="9"/>
      <c r="G43" s="9"/>
      <c r="H43" s="9"/>
      <c r="I43" s="9"/>
      <c r="J43" s="9"/>
      <c r="K43" s="9"/>
    </row>
    <row r="44" spans="3:13" ht="15" thickTop="1" thickBot="1">
      <c r="C44" s="15" t="s">
        <v>11</v>
      </c>
      <c r="D44" s="76">
        <v>45356396</v>
      </c>
      <c r="E44" s="77"/>
      <c r="F44" s="11"/>
      <c r="G44" s="9"/>
      <c r="H44" s="9"/>
      <c r="I44" s="9"/>
      <c r="J44" s="9"/>
      <c r="K44" s="9"/>
    </row>
    <row r="45" spans="3:13" ht="15" thickTop="1" thickBot="1">
      <c r="C45" s="15" t="s">
        <v>12</v>
      </c>
      <c r="D45" s="76">
        <v>45333561</v>
      </c>
      <c r="E45" s="77"/>
      <c r="F45" s="9"/>
      <c r="G45" s="9"/>
      <c r="H45" s="9"/>
      <c r="I45" s="9"/>
      <c r="J45" s="9"/>
      <c r="K45" s="9"/>
    </row>
    <row r="46" spans="3:13" ht="15" thickTop="1" thickBot="1">
      <c r="C46" s="15" t="s">
        <v>13</v>
      </c>
      <c r="D46" s="76">
        <f>ROUND(D44/24/1.0026,0)</f>
        <v>1884949</v>
      </c>
      <c r="E46" s="77"/>
      <c r="F46" s="9"/>
      <c r="G46" s="9"/>
      <c r="H46" s="9"/>
      <c r="I46" s="9"/>
      <c r="J46" s="9"/>
      <c r="K46" s="9"/>
    </row>
    <row r="47" spans="3:13" ht="15" thickTop="1" thickBot="1">
      <c r="C47" s="15" t="s">
        <v>14</v>
      </c>
      <c r="D47" s="76">
        <f>ROUND(D45/24/1.0026,0)</f>
        <v>1884000</v>
      </c>
      <c r="E47" s="77"/>
      <c r="F47" s="9"/>
      <c r="G47" s="9"/>
      <c r="H47" s="9"/>
      <c r="I47" s="9"/>
      <c r="J47" s="9"/>
      <c r="K47" s="9"/>
    </row>
    <row r="48" spans="3:13" ht="15" thickTop="1" thickBot="1">
      <c r="C48" s="15" t="s">
        <v>15</v>
      </c>
      <c r="D48" s="63">
        <f>D47/D46</f>
        <v>0.9994965381026224</v>
      </c>
      <c r="E48" s="64"/>
      <c r="F48" s="9"/>
      <c r="G48" s="9"/>
      <c r="H48" s="9"/>
      <c r="I48" s="9"/>
      <c r="J48" s="9"/>
      <c r="K48" s="9"/>
    </row>
    <row r="49" spans="3:11" ht="15.75" customHeight="1" thickTop="1" thickBot="1">
      <c r="F49" s="9"/>
      <c r="G49" s="9"/>
      <c r="H49" s="9"/>
      <c r="I49" s="9"/>
      <c r="J49" s="9"/>
      <c r="K49" s="9"/>
    </row>
    <row r="50" spans="3:11" ht="41.25" thickTop="1" thickBot="1">
      <c r="C50" s="15" t="s">
        <v>16</v>
      </c>
      <c r="D50" s="42" t="s">
        <v>17</v>
      </c>
      <c r="E50" s="42" t="s">
        <v>130</v>
      </c>
      <c r="F50" s="9"/>
      <c r="G50" s="9"/>
      <c r="H50" s="9"/>
      <c r="I50" s="9"/>
      <c r="J50" s="9"/>
      <c r="K50" s="9"/>
    </row>
    <row r="51" spans="3:11" ht="15" thickTop="1" thickBot="1">
      <c r="C51" s="15" t="s">
        <v>19</v>
      </c>
      <c r="D51" s="17">
        <f>D27</f>
        <v>38.912100000000002</v>
      </c>
      <c r="E51" s="17">
        <f>D51/100/24*365/30/1.0026</f>
        <v>0.19675117610878387</v>
      </c>
      <c r="F51" s="9"/>
      <c r="G51" s="9"/>
      <c r="H51" s="9"/>
      <c r="I51" s="9"/>
      <c r="J51" s="9"/>
      <c r="K51" s="9"/>
    </row>
    <row r="52" spans="3:11" ht="15" thickTop="1" thickBot="1">
      <c r="C52" s="15" t="s">
        <v>139</v>
      </c>
      <c r="D52" s="16">
        <v>98.053200000000004</v>
      </c>
      <c r="E52" s="17">
        <f>D52/100/24*365/30/1.0026</f>
        <v>0.49578620586475169</v>
      </c>
      <c r="F52" s="9"/>
      <c r="G52" s="9"/>
      <c r="H52" s="9"/>
      <c r="I52" s="9"/>
      <c r="J52" s="9"/>
      <c r="K52" s="9"/>
    </row>
    <row r="53" spans="3:11" ht="14.65" thickTop="1">
      <c r="D53" s="91"/>
      <c r="E53" s="91"/>
      <c r="F53" s="9"/>
      <c r="G53" s="9"/>
      <c r="H53" s="9"/>
      <c r="I53" s="9"/>
      <c r="J53" s="9"/>
      <c r="K53" s="9"/>
    </row>
    <row r="54" spans="3:11">
      <c r="D54" s="91"/>
      <c r="E54" s="91"/>
      <c r="F54" s="9"/>
      <c r="G54" s="9"/>
      <c r="H54" s="9"/>
      <c r="I54" s="9"/>
      <c r="J54" s="9"/>
      <c r="K54" s="9"/>
    </row>
    <row r="55" spans="3:11">
      <c r="D55" s="91"/>
      <c r="E55" s="91"/>
      <c r="F55" s="11"/>
      <c r="G55" s="9"/>
      <c r="H55" s="9"/>
      <c r="I55" s="9"/>
      <c r="J55" s="9"/>
      <c r="K55" s="9"/>
    </row>
    <row r="56" spans="3:11">
      <c r="D56" s="91"/>
      <c r="E56" s="91"/>
      <c r="F56" s="9"/>
      <c r="G56" s="9"/>
      <c r="H56" s="9"/>
      <c r="I56" s="9"/>
      <c r="J56" s="9"/>
      <c r="K56" s="9"/>
    </row>
    <row r="57" spans="3:11">
      <c r="D57" s="91"/>
      <c r="E57" s="91"/>
      <c r="F57" s="9"/>
      <c r="G57" s="9"/>
      <c r="H57" s="9"/>
      <c r="I57" s="9"/>
      <c r="J57" s="9"/>
      <c r="K57" s="9"/>
    </row>
    <row r="58" spans="3:11">
      <c r="D58" s="91"/>
      <c r="E58" s="91"/>
      <c r="F58" s="9"/>
      <c r="G58" s="9"/>
      <c r="H58" s="9"/>
      <c r="I58" s="9"/>
      <c r="J58" s="9"/>
      <c r="K58" s="9"/>
    </row>
    <row r="59" spans="3:11">
      <c r="D59" s="91"/>
      <c r="E59" s="91"/>
      <c r="F59" s="9"/>
      <c r="G59" s="9"/>
      <c r="H59" s="9"/>
      <c r="I59" s="9"/>
      <c r="J59" s="9"/>
      <c r="K59" s="9"/>
    </row>
    <row r="60" spans="3:11">
      <c r="D60"/>
      <c r="F60" s="9"/>
      <c r="G60" s="9"/>
      <c r="H60" s="9"/>
      <c r="I60" s="9"/>
      <c r="J60" s="9"/>
      <c r="K60" s="9"/>
    </row>
    <row r="61" spans="3:11">
      <c r="D61"/>
      <c r="F61" s="9"/>
      <c r="G61" s="9"/>
      <c r="H61" s="9"/>
      <c r="I61" s="9"/>
      <c r="J61" s="9"/>
      <c r="K61" s="9"/>
    </row>
    <row r="62" spans="3:11">
      <c r="D62"/>
      <c r="F62" s="9"/>
      <c r="G62" s="9"/>
      <c r="H62" s="9"/>
      <c r="I62" s="9"/>
      <c r="J62" s="9"/>
      <c r="K62" s="9"/>
    </row>
    <row r="63" spans="3:11">
      <c r="D63"/>
      <c r="F63" s="9"/>
      <c r="G63" s="9"/>
      <c r="H63" s="9"/>
      <c r="I63" s="9"/>
      <c r="J63" s="9"/>
      <c r="K63" s="9"/>
    </row>
    <row r="64" spans="3:11" ht="20.25" customHeight="1">
      <c r="D64"/>
      <c r="F64" s="9"/>
      <c r="G64" s="9"/>
      <c r="H64" s="9"/>
      <c r="I64" s="9"/>
      <c r="J64" s="9"/>
      <c r="K64" s="9"/>
    </row>
    <row r="65" spans="4:6">
      <c r="D65" s="91"/>
      <c r="E65" s="91"/>
    </row>
    <row r="66" spans="4:6">
      <c r="D66" s="91"/>
      <c r="E66" s="91"/>
    </row>
    <row r="67" spans="4:6">
      <c r="D67" s="91"/>
      <c r="E67" s="91"/>
      <c r="F67" s="11"/>
    </row>
    <row r="68" spans="4:6">
      <c r="D68" s="91"/>
      <c r="E68" s="91"/>
    </row>
    <row r="69" spans="4:6">
      <c r="D69" s="91"/>
      <c r="E69" s="91"/>
    </row>
    <row r="70" spans="4:6">
      <c r="D70" s="91"/>
      <c r="E70" s="91"/>
    </row>
    <row r="71" spans="4:6">
      <c r="D71" s="91"/>
      <c r="E71" s="91"/>
    </row>
    <row r="72" spans="4:6" ht="20.25" customHeight="1">
      <c r="D72"/>
    </row>
    <row r="73" spans="4:6">
      <c r="D73"/>
    </row>
    <row r="74" spans="4:6">
      <c r="D74"/>
    </row>
    <row r="75" spans="4:6">
      <c r="D75"/>
    </row>
    <row r="77" spans="4:6" ht="20.25" customHeight="1"/>
    <row r="78" spans="4:6" ht="20.25" customHeight="1"/>
    <row r="79" spans="4:6" ht="20.25" customHeight="1"/>
    <row r="80" spans="4:6" ht="20.25" customHeight="1"/>
    <row r="81" ht="36" customHeight="1"/>
    <row r="82" ht="20.25" customHeight="1"/>
    <row r="83" ht="20.25" customHeight="1"/>
    <row r="84" ht="20.25" customHeight="1"/>
    <row r="85" ht="20.25" customHeight="1"/>
    <row r="86" ht="36" customHeight="1"/>
    <row r="87" ht="20.25" customHeight="1"/>
    <row r="88" ht="20.25" customHeight="1"/>
    <row r="89" ht="20.25" customHeight="1"/>
    <row r="90" ht="20.25" customHeight="1"/>
    <row r="91" ht="36" customHeight="1"/>
    <row r="92" ht="20.25" customHeight="1"/>
    <row r="93" ht="20.25" customHeight="1"/>
    <row r="94" ht="20.25" customHeight="1"/>
    <row r="95" ht="20.25" customHeight="1"/>
    <row r="96" ht="36" customHeight="1"/>
    <row r="97" ht="20.25" customHeight="1"/>
    <row r="98" ht="20.25" customHeight="1"/>
    <row r="99" ht="20.25" customHeight="1"/>
    <row r="100" ht="20.25" customHeight="1"/>
    <row r="101" ht="36" customHeight="1"/>
    <row r="102" ht="20.25" customHeight="1"/>
    <row r="103" ht="20.25" customHeight="1"/>
    <row r="104" ht="20.25" customHeight="1"/>
    <row r="105" ht="20.25" customHeight="1"/>
    <row r="106" ht="36" customHeight="1"/>
    <row r="107" ht="20.25" customHeight="1"/>
    <row r="108" ht="20.25" customHeight="1"/>
    <row r="109" ht="20.25" customHeight="1"/>
    <row r="110" ht="20.25" customHeight="1"/>
    <row r="111" ht="36" customHeight="1"/>
    <row r="112" ht="20.25" customHeight="1"/>
    <row r="113" ht="20.25" customHeight="1"/>
    <row r="114" ht="20.25" customHeight="1"/>
    <row r="115" ht="20.25" customHeight="1"/>
    <row r="116" ht="36" customHeight="1"/>
    <row r="117" ht="20.25" customHeight="1"/>
    <row r="118" ht="20.25" customHeight="1"/>
    <row r="119" ht="20.25" customHeight="1"/>
    <row r="120" ht="20.25" customHeight="1"/>
    <row r="121" ht="36" customHeight="1"/>
    <row r="122" ht="20.25" customHeight="1"/>
    <row r="123" ht="20.25" customHeight="1"/>
    <row r="124" ht="20.25" customHeight="1"/>
    <row r="125" ht="20.25" customHeight="1"/>
    <row r="126" ht="36" customHeight="1"/>
    <row r="127" ht="20.25" customHeight="1"/>
    <row r="128" ht="20.25" customHeight="1"/>
    <row r="129" ht="20.25" customHeight="1"/>
    <row r="130" ht="20.25" customHeight="1"/>
    <row r="131" ht="36" customHeight="1"/>
    <row r="132" ht="20.25" customHeight="1"/>
    <row r="133" ht="20.25" customHeight="1"/>
    <row r="134" ht="20.25" customHeight="1"/>
    <row r="135" ht="20.25" customHeight="1"/>
    <row r="136" ht="36" customHeight="1"/>
    <row r="137" ht="20.25" customHeight="1"/>
    <row r="138" ht="20.25" customHeight="1"/>
    <row r="139" ht="20.25" customHeight="1"/>
    <row r="140" ht="20.25" customHeight="1"/>
    <row r="141" ht="36" customHeight="1"/>
    <row r="142" ht="20.25" customHeight="1"/>
    <row r="143" ht="20.25" customHeight="1"/>
    <row r="144" ht="20.25" customHeight="1"/>
    <row r="145" ht="20.25" customHeight="1"/>
    <row r="146" ht="36" customHeight="1"/>
    <row r="147" ht="20.25" customHeight="1"/>
    <row r="148" ht="20.25" customHeight="1"/>
    <row r="149" ht="20.25" customHeight="1"/>
    <row r="150" ht="20.25" customHeight="1"/>
    <row r="151" ht="36" customHeight="1"/>
    <row r="152" ht="20.25" customHeight="1"/>
    <row r="153" ht="20.25" customHeight="1"/>
    <row r="154" ht="20.25" customHeight="1"/>
    <row r="155" ht="20.25" customHeight="1"/>
    <row r="156" ht="36" customHeight="1"/>
    <row r="157" ht="20.25" customHeight="1"/>
    <row r="158" ht="20.25" customHeight="1"/>
    <row r="159" ht="20.25" customHeight="1"/>
    <row r="160" ht="20.25" customHeight="1"/>
    <row r="161" ht="36" customHeight="1"/>
    <row r="162" ht="20.25" customHeight="1"/>
    <row r="163" ht="20.25" customHeight="1"/>
    <row r="164" ht="20.25" customHeight="1"/>
    <row r="165" ht="20.25" customHeight="1"/>
    <row r="166" ht="36" customHeight="1"/>
    <row r="167" ht="20.25" customHeight="1"/>
    <row r="168" ht="20.25" customHeight="1"/>
    <row r="169" ht="20.25" customHeight="1"/>
    <row r="171" ht="36" customHeight="1"/>
    <row r="172" ht="20.25" customHeight="1"/>
    <row r="173" ht="20.25" customHeight="1"/>
    <row r="174" ht="20.25" customHeight="1"/>
    <row r="175" ht="20.25" customHeight="1"/>
    <row r="176" ht="36" customHeight="1"/>
    <row r="177" ht="20.25" customHeight="1"/>
    <row r="178" ht="20.25" customHeight="1"/>
    <row r="179" ht="20.25" customHeight="1"/>
  </sheetData>
  <mergeCells count="47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35:E35"/>
    <mergeCell ref="F35:G35"/>
    <mergeCell ref="D20:E20"/>
    <mergeCell ref="D21:E21"/>
    <mergeCell ref="D22:E22"/>
    <mergeCell ref="D23:E23"/>
    <mergeCell ref="D24:E24"/>
    <mergeCell ref="D30:E30"/>
    <mergeCell ref="D31:E31"/>
    <mergeCell ref="G31:H31"/>
    <mergeCell ref="D32:E32"/>
    <mergeCell ref="D33:E33"/>
    <mergeCell ref="D34:E34"/>
    <mergeCell ref="D56:E56"/>
    <mergeCell ref="D36:E36"/>
    <mergeCell ref="D42:E42"/>
    <mergeCell ref="D43:E43"/>
    <mergeCell ref="D44:E44"/>
    <mergeCell ref="D45:E45"/>
    <mergeCell ref="D46:E46"/>
    <mergeCell ref="D47:E47"/>
    <mergeCell ref="D48:E48"/>
    <mergeCell ref="D53:E53"/>
    <mergeCell ref="D54:E54"/>
    <mergeCell ref="D55:E55"/>
    <mergeCell ref="D68:E68"/>
    <mergeCell ref="D69:E69"/>
    <mergeCell ref="D70:E70"/>
    <mergeCell ref="D71:E71"/>
    <mergeCell ref="D57:E57"/>
    <mergeCell ref="D58:E58"/>
    <mergeCell ref="D59:E59"/>
    <mergeCell ref="D65:E65"/>
    <mergeCell ref="D66:E66"/>
    <mergeCell ref="D67:E6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K124"/>
  <sheetViews>
    <sheetView showGridLines="0" zoomScale="70" zoomScaleNormal="70" workbookViewId="0">
      <selection activeCell="C50" sqref="C50"/>
    </sheetView>
  </sheetViews>
  <sheetFormatPr baseColWidth="10" defaultColWidth="11.3984375" defaultRowHeight="14.25"/>
  <cols>
    <col min="3" max="3" width="82.73046875" bestFit="1" customWidth="1"/>
    <col min="4" max="4" width="32" bestFit="1" customWidth="1"/>
    <col min="5" max="5" width="33.265625" bestFit="1" customWidth="1"/>
    <col min="6" max="6" width="32" bestFit="1" customWidth="1"/>
    <col min="7" max="7" width="33.265625" bestFit="1" customWidth="1"/>
    <col min="8" max="8" width="32" bestFit="1" customWidth="1"/>
    <col min="9" max="9" width="33.265625" bestFit="1" customWidth="1"/>
    <col min="10" max="10" width="32" bestFit="1" customWidth="1"/>
    <col min="11" max="11" width="33.265625" style="9" bestFit="1" customWidth="1"/>
    <col min="12" max="12" width="14.265625" style="9" bestFit="1" customWidth="1"/>
    <col min="13" max="14" width="11.3984375" style="9"/>
    <col min="15" max="15" width="16.3984375" style="9" bestFit="1" customWidth="1"/>
    <col min="16" max="17" width="11.3984375" style="9"/>
    <col min="18" max="18" width="16.3984375" style="9" bestFit="1" customWidth="1"/>
    <col min="19" max="16384" width="11.3984375" style="9"/>
  </cols>
  <sheetData>
    <row r="1" spans="3:11" s="9" customFormat="1" ht="19.5" customHeight="1">
      <c r="C1" s="82" t="s">
        <v>25</v>
      </c>
      <c r="D1" s="82"/>
      <c r="E1" s="82"/>
      <c r="F1" s="82"/>
      <c r="G1" s="82"/>
      <c r="H1" s="82"/>
      <c r="I1" s="82"/>
      <c r="J1" s="82"/>
      <c r="K1" s="82"/>
    </row>
    <row r="2" spans="3:11" s="9" customFormat="1" ht="31.5" customHeight="1">
      <c r="C2" s="82"/>
      <c r="D2" s="82"/>
      <c r="E2" s="82"/>
      <c r="F2" s="82"/>
      <c r="G2" s="82"/>
      <c r="H2" s="82"/>
      <c r="I2" s="82"/>
      <c r="J2" s="82"/>
      <c r="K2" s="82"/>
    </row>
    <row r="3" spans="3:11" s="9" customFormat="1" ht="14.25" customHeight="1">
      <c r="C3" s="71" t="s">
        <v>2</v>
      </c>
      <c r="D3" s="71"/>
      <c r="E3" s="71"/>
      <c r="F3" s="71"/>
      <c r="G3" s="71"/>
      <c r="H3" s="71"/>
      <c r="I3" s="71"/>
      <c r="J3" s="71"/>
      <c r="K3" s="71"/>
    </row>
    <row r="4" spans="3:11" s="9" customFormat="1" ht="14.25" customHeight="1">
      <c r="C4" s="71"/>
      <c r="D4" s="71"/>
      <c r="E4" s="71"/>
      <c r="F4" s="71"/>
      <c r="G4" s="71"/>
      <c r="H4" s="71"/>
      <c r="I4" s="71"/>
      <c r="J4" s="71"/>
      <c r="K4" s="71"/>
    </row>
    <row r="5" spans="3:11" s="9" customFormat="1" ht="13.5"/>
    <row r="6" spans="3:11" s="9" customFormat="1" ht="16.5" customHeight="1" thickBot="1">
      <c r="C6" s="13" t="s">
        <v>3</v>
      </c>
      <c r="D6" s="80" t="s">
        <v>4</v>
      </c>
      <c r="E6" s="81"/>
      <c r="F6" s="81"/>
      <c r="G6" s="81"/>
      <c r="H6" s="81"/>
      <c r="I6" s="81"/>
      <c r="J6" s="81"/>
      <c r="K6" s="81"/>
    </row>
    <row r="7" spans="3:11" s="9" customFormat="1" ht="16.5" customHeight="1" thickTop="1" thickBot="1">
      <c r="C7" s="14" t="s">
        <v>26</v>
      </c>
      <c r="D7" s="74" t="s">
        <v>27</v>
      </c>
      <c r="E7" s="75"/>
      <c r="F7" s="74" t="s">
        <v>28</v>
      </c>
      <c r="G7" s="75"/>
      <c r="H7" s="74" t="s">
        <v>29</v>
      </c>
      <c r="I7" s="75"/>
      <c r="J7" s="74" t="s">
        <v>30</v>
      </c>
      <c r="K7" s="75"/>
    </row>
    <row r="8" spans="3:11" s="9" customFormat="1" ht="16.5" customHeight="1" thickTop="1" thickBot="1">
      <c r="C8" s="15" t="s">
        <v>11</v>
      </c>
      <c r="D8" s="76">
        <v>0</v>
      </c>
      <c r="E8" s="77"/>
      <c r="F8" s="76">
        <v>0</v>
      </c>
      <c r="G8" s="77"/>
      <c r="H8" s="76">
        <v>0</v>
      </c>
      <c r="I8" s="77"/>
      <c r="J8" s="76">
        <v>0</v>
      </c>
      <c r="K8" s="77"/>
    </row>
    <row r="9" spans="3:11" s="9" customFormat="1" ht="16.5" customHeight="1" thickTop="1" thickBot="1">
      <c r="C9" s="15" t="s">
        <v>12</v>
      </c>
      <c r="D9" s="76">
        <f t="shared" ref="D9" si="0">D11*1.0026*24</f>
        <v>0</v>
      </c>
      <c r="E9" s="77"/>
      <c r="F9" s="76">
        <f t="shared" ref="F9" si="1">F11*1.0026*24</f>
        <v>0</v>
      </c>
      <c r="G9" s="77"/>
      <c r="H9" s="76">
        <f>H11*1.0026*24</f>
        <v>0</v>
      </c>
      <c r="I9" s="77"/>
      <c r="J9" s="76">
        <f>J11*1.0026*24</f>
        <v>0</v>
      </c>
      <c r="K9" s="77"/>
    </row>
    <row r="10" spans="3:11" s="9" customFormat="1" ht="16.5" customHeight="1" thickTop="1" thickBot="1">
      <c r="C10" s="15" t="s">
        <v>13</v>
      </c>
      <c r="D10" s="76">
        <f t="shared" ref="D10" si="2">D8/24/1.0026</f>
        <v>0</v>
      </c>
      <c r="E10" s="77"/>
      <c r="F10" s="76">
        <f t="shared" ref="F10" si="3">F8/24/1.0026</f>
        <v>0</v>
      </c>
      <c r="G10" s="77"/>
      <c r="H10" s="76">
        <f>H8/24/1.0026</f>
        <v>0</v>
      </c>
      <c r="I10" s="77"/>
      <c r="J10" s="76">
        <f>J8/24/1.0026</f>
        <v>0</v>
      </c>
      <c r="K10" s="77"/>
    </row>
    <row r="11" spans="3:11" s="9" customFormat="1" ht="16.5" customHeight="1" thickTop="1" thickBot="1">
      <c r="C11" s="15" t="s">
        <v>14</v>
      </c>
      <c r="D11" s="76"/>
      <c r="E11" s="77"/>
      <c r="F11" s="76"/>
      <c r="G11" s="77"/>
      <c r="H11" s="76"/>
      <c r="I11" s="77"/>
      <c r="J11" s="76">
        <v>0</v>
      </c>
      <c r="K11" s="77"/>
    </row>
    <row r="12" spans="3:11" s="9" customFormat="1" ht="16.5" customHeight="1" thickTop="1" thickBot="1">
      <c r="C12" s="15" t="s">
        <v>15</v>
      </c>
      <c r="D12" s="63" t="e">
        <f t="shared" ref="D12" si="4">D9/D8</f>
        <v>#DIV/0!</v>
      </c>
      <c r="E12" s="64"/>
      <c r="F12" s="63" t="e">
        <f t="shared" ref="F12" si="5">F9/F8</f>
        <v>#DIV/0!</v>
      </c>
      <c r="G12" s="64"/>
      <c r="H12" s="63" t="e">
        <f>H9/H8</f>
        <v>#DIV/0!</v>
      </c>
      <c r="I12" s="64"/>
      <c r="J12" s="63" t="e">
        <f>J9/J8</f>
        <v>#DIV/0!</v>
      </c>
      <c r="K12" s="64"/>
    </row>
    <row r="13" spans="3:11" s="9" customFormat="1" ht="14.65" thickTop="1">
      <c r="C13"/>
      <c r="D13"/>
      <c r="E13"/>
      <c r="F13"/>
      <c r="G13"/>
      <c r="H13"/>
      <c r="I13"/>
      <c r="J13"/>
      <c r="K13"/>
    </row>
    <row r="14" spans="3:11" s="9" customFormat="1" ht="14.65" thickBot="1">
      <c r="C14"/>
      <c r="D14"/>
      <c r="E14"/>
      <c r="F14"/>
      <c r="G14"/>
      <c r="H14"/>
      <c r="I14"/>
      <c r="J14"/>
      <c r="K14"/>
    </row>
    <row r="15" spans="3:11" s="9" customFormat="1" ht="15" thickTop="1" thickBot="1">
      <c r="C15"/>
      <c r="D15" s="74" t="s">
        <v>27</v>
      </c>
      <c r="E15" s="75"/>
      <c r="F15" s="74" t="s">
        <v>28</v>
      </c>
      <c r="G15" s="75"/>
      <c r="H15" s="74" t="s">
        <v>29</v>
      </c>
      <c r="I15" s="75"/>
      <c r="J15" s="74" t="s">
        <v>30</v>
      </c>
      <c r="K15" s="75"/>
    </row>
    <row r="16" spans="3:11" s="9" customFormat="1" ht="68.25" thickTop="1" thickBot="1">
      <c r="C16" s="15" t="s">
        <v>16</v>
      </c>
      <c r="D16" s="42" t="s">
        <v>17</v>
      </c>
      <c r="E16" s="42" t="s">
        <v>18</v>
      </c>
      <c r="F16" s="42" t="s">
        <v>17</v>
      </c>
      <c r="G16" s="42" t="s">
        <v>18</v>
      </c>
      <c r="H16" s="42" t="s">
        <v>17</v>
      </c>
      <c r="I16" s="42" t="s">
        <v>18</v>
      </c>
      <c r="J16" s="42" t="s">
        <v>17</v>
      </c>
      <c r="K16" s="42" t="s">
        <v>18</v>
      </c>
    </row>
    <row r="17" spans="1:11" ht="27.75" thickTop="1" thickBot="1">
      <c r="A17" s="9"/>
      <c r="B17" s="9"/>
      <c r="C17" s="15" t="s">
        <v>31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24">
        <f>H17/24/1.0026</f>
        <v>0</v>
      </c>
      <c r="J17" s="16">
        <v>0</v>
      </c>
      <c r="K17" s="24">
        <f>J17/24/1.0026</f>
        <v>0</v>
      </c>
    </row>
    <row r="18" spans="1:11" thickTop="1" thickBot="1">
      <c r="A18" s="9"/>
      <c r="B18" s="9"/>
      <c r="C18" s="15" t="s">
        <v>32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</row>
    <row r="19" spans="1:11" ht="13.9" thickTop="1">
      <c r="A19" s="9"/>
      <c r="B19" s="9"/>
      <c r="C19" s="9"/>
      <c r="D19" s="9"/>
      <c r="E19" s="9"/>
      <c r="F19" s="9"/>
      <c r="G19" s="9"/>
      <c r="H19" s="9"/>
      <c r="I19" s="9"/>
      <c r="J19" s="9"/>
    </row>
    <row r="20" spans="1:11" ht="16.5" customHeight="1" thickBot="1">
      <c r="A20" s="9"/>
      <c r="B20" s="9"/>
      <c r="C20" s="13" t="s">
        <v>3</v>
      </c>
      <c r="D20" s="78" t="s">
        <v>21</v>
      </c>
      <c r="E20" s="79"/>
      <c r="F20" s="79"/>
      <c r="G20" s="79"/>
      <c r="H20" s="79"/>
      <c r="I20" s="79"/>
      <c r="J20" s="79"/>
      <c r="K20" s="79"/>
    </row>
    <row r="21" spans="1:11" ht="16.5" customHeight="1" thickTop="1" thickBot="1">
      <c r="A21" s="9"/>
      <c r="B21" s="9"/>
      <c r="C21" s="14" t="s">
        <v>26</v>
      </c>
      <c r="D21" s="74" t="s">
        <v>27</v>
      </c>
      <c r="E21" s="75"/>
      <c r="F21" s="74" t="s">
        <v>28</v>
      </c>
      <c r="G21" s="75"/>
      <c r="H21" s="74" t="s">
        <v>29</v>
      </c>
      <c r="I21" s="75"/>
      <c r="J21" s="74" t="s">
        <v>30</v>
      </c>
      <c r="K21" s="75"/>
    </row>
    <row r="22" spans="1:11" ht="16.5" customHeight="1" thickTop="1" thickBot="1">
      <c r="A22" s="9"/>
      <c r="B22" s="9"/>
      <c r="C22" s="15" t="s">
        <v>11</v>
      </c>
      <c r="D22" s="76">
        <v>0</v>
      </c>
      <c r="E22" s="77"/>
      <c r="F22" s="76">
        <v>0</v>
      </c>
      <c r="G22" s="77"/>
      <c r="H22" s="76">
        <v>0</v>
      </c>
      <c r="I22" s="77"/>
      <c r="J22" s="76">
        <v>0</v>
      </c>
      <c r="K22" s="77"/>
    </row>
    <row r="23" spans="1:11" ht="16.5" customHeight="1" thickTop="1" thickBot="1">
      <c r="A23" s="9"/>
      <c r="B23" s="9"/>
      <c r="C23" s="15" t="s">
        <v>12</v>
      </c>
      <c r="D23" s="76">
        <v>0</v>
      </c>
      <c r="E23" s="77"/>
      <c r="F23" s="76">
        <v>0</v>
      </c>
      <c r="G23" s="77"/>
      <c r="H23" s="76">
        <v>0</v>
      </c>
      <c r="I23" s="77"/>
      <c r="J23" s="76">
        <v>0</v>
      </c>
      <c r="K23" s="77"/>
    </row>
    <row r="24" spans="1:11" ht="16.5" customHeight="1" thickTop="1" thickBot="1">
      <c r="A24" s="9"/>
      <c r="B24" s="9"/>
      <c r="C24" s="15" t="s">
        <v>13</v>
      </c>
      <c r="D24" s="76">
        <f t="shared" ref="D24" si="6">D22/24/1.0026</f>
        <v>0</v>
      </c>
      <c r="E24" s="77"/>
      <c r="F24" s="76">
        <f t="shared" ref="F24" si="7">F22/24/1.0026</f>
        <v>0</v>
      </c>
      <c r="G24" s="77"/>
      <c r="H24" s="76">
        <f>H22/24/1.0026</f>
        <v>0</v>
      </c>
      <c r="I24" s="77"/>
      <c r="J24" s="76">
        <f>J22/24/1.0026</f>
        <v>0</v>
      </c>
      <c r="K24" s="77"/>
    </row>
    <row r="25" spans="1:11" ht="16.5" customHeight="1" thickTop="1" thickBot="1">
      <c r="A25" s="9"/>
      <c r="B25" s="9"/>
      <c r="C25" s="15" t="s">
        <v>14</v>
      </c>
      <c r="D25" s="76">
        <f t="shared" ref="D25" si="8">D23/24/1.0026</f>
        <v>0</v>
      </c>
      <c r="E25" s="77"/>
      <c r="F25" s="76">
        <f t="shared" ref="F25" si="9">F23/24/1.0026</f>
        <v>0</v>
      </c>
      <c r="G25" s="77"/>
      <c r="H25" s="76">
        <f>H23/24/1.0026</f>
        <v>0</v>
      </c>
      <c r="I25" s="77"/>
      <c r="J25" s="76">
        <f>J23/24/1.0026</f>
        <v>0</v>
      </c>
      <c r="K25" s="77"/>
    </row>
    <row r="26" spans="1:11" ht="16.5" customHeight="1" thickTop="1" thickBot="1">
      <c r="A26" s="9"/>
      <c r="B26" s="9"/>
      <c r="C26" s="15" t="s">
        <v>15</v>
      </c>
      <c r="D26" s="63" t="e">
        <f t="shared" ref="D26" si="10">D23/D22</f>
        <v>#DIV/0!</v>
      </c>
      <c r="E26" s="64"/>
      <c r="F26" s="63" t="e">
        <f t="shared" ref="F26" si="11">F23/F22</f>
        <v>#DIV/0!</v>
      </c>
      <c r="G26" s="64"/>
      <c r="H26" s="63" t="e">
        <f>H23/H22</f>
        <v>#DIV/0!</v>
      </c>
      <c r="I26" s="64"/>
      <c r="J26" s="63" t="e">
        <f>J23/J22</f>
        <v>#DIV/0!</v>
      </c>
      <c r="K26" s="64"/>
    </row>
    <row r="27" spans="1:11" ht="13.9" thickTop="1">
      <c r="A27" s="9"/>
      <c r="B27" s="9"/>
      <c r="C27" s="9"/>
      <c r="D27" s="9"/>
      <c r="E27" s="9"/>
      <c r="F27" s="9"/>
      <c r="G27" s="9"/>
      <c r="H27" s="9"/>
      <c r="I27" s="9"/>
      <c r="J27" s="9"/>
    </row>
    <row r="28" spans="1:11" ht="13.5">
      <c r="A28" s="9"/>
      <c r="B28" s="9"/>
      <c r="C28" s="9"/>
      <c r="D28" s="9"/>
      <c r="E28" s="9"/>
      <c r="F28" s="9"/>
      <c r="G28" s="9"/>
      <c r="H28" s="9"/>
      <c r="I28" s="9"/>
      <c r="J28" s="9"/>
    </row>
    <row r="29" spans="1:11">
      <c r="A29" s="9"/>
      <c r="B29" s="9"/>
      <c r="J29" s="9"/>
    </row>
    <row r="30" spans="1:11" ht="14.65" thickBot="1">
      <c r="A30" s="9"/>
      <c r="B30" s="9"/>
      <c r="C30" s="9"/>
      <c r="J30" s="9"/>
    </row>
    <row r="31" spans="1:11" ht="16.5" customHeight="1" thickTop="1" thickBot="1">
      <c r="A31" s="9"/>
      <c r="B31" s="9"/>
      <c r="C31" s="9"/>
      <c r="D31" s="74" t="s">
        <v>27</v>
      </c>
      <c r="E31" s="75"/>
      <c r="F31" s="74" t="s">
        <v>28</v>
      </c>
      <c r="G31" s="75"/>
      <c r="H31" s="74" t="s">
        <v>29</v>
      </c>
      <c r="I31" s="75"/>
      <c r="J31" s="74" t="s">
        <v>30</v>
      </c>
      <c r="K31" s="75"/>
    </row>
    <row r="32" spans="1:11" ht="68.25" thickTop="1" thickBot="1">
      <c r="A32" s="9"/>
      <c r="B32" s="9"/>
      <c r="C32" s="15" t="s">
        <v>16</v>
      </c>
      <c r="D32" s="42" t="s">
        <v>17</v>
      </c>
      <c r="E32" s="42" t="s">
        <v>18</v>
      </c>
      <c r="F32" s="42" t="s">
        <v>17</v>
      </c>
      <c r="G32" s="42" t="s">
        <v>18</v>
      </c>
      <c r="H32" s="42" t="s">
        <v>17</v>
      </c>
      <c r="I32" s="42" t="s">
        <v>18</v>
      </c>
      <c r="J32" s="42" t="s">
        <v>17</v>
      </c>
      <c r="K32" s="42" t="s">
        <v>18</v>
      </c>
    </row>
    <row r="33" spans="1:11" ht="27.75" thickTop="1" thickBot="1">
      <c r="A33" s="9"/>
      <c r="B33" s="9"/>
      <c r="C33" s="15" t="s">
        <v>31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4">
        <f>H33/24/1.0026</f>
        <v>0</v>
      </c>
      <c r="J33" s="22">
        <v>0</v>
      </c>
      <c r="K33" s="24">
        <f>J33/24/1.0026</f>
        <v>0</v>
      </c>
    </row>
    <row r="34" spans="1:11" thickTop="1" thickBot="1">
      <c r="A34" s="9"/>
      <c r="B34" s="9"/>
      <c r="C34" s="15" t="s">
        <v>32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</row>
    <row r="35" spans="1:11" ht="14.65" thickTop="1">
      <c r="A35" s="9"/>
      <c r="B35" s="9"/>
      <c r="D35" s="9"/>
      <c r="E35" s="9"/>
      <c r="F35" s="9"/>
      <c r="G35" s="9"/>
      <c r="H35" s="9"/>
      <c r="I35" s="9"/>
      <c r="J35" s="9"/>
    </row>
    <row r="36" spans="1:11" ht="16.5" customHeight="1" thickBot="1">
      <c r="A36" s="9"/>
      <c r="B36" s="9"/>
      <c r="C36" s="13" t="s">
        <v>24</v>
      </c>
      <c r="D36" s="80" t="s">
        <v>4</v>
      </c>
      <c r="E36" s="81"/>
      <c r="F36" s="81"/>
      <c r="G36" s="81"/>
      <c r="H36" s="81"/>
      <c r="I36" s="81"/>
      <c r="J36" s="81"/>
      <c r="K36" s="81"/>
    </row>
    <row r="37" spans="1:11" ht="16.5" customHeight="1" thickTop="1" thickBot="1">
      <c r="A37" s="9"/>
      <c r="B37" s="9"/>
      <c r="C37" s="14" t="s">
        <v>26</v>
      </c>
      <c r="D37" s="74" t="s">
        <v>27</v>
      </c>
      <c r="E37" s="75"/>
      <c r="F37" s="74" t="s">
        <v>28</v>
      </c>
      <c r="G37" s="75"/>
      <c r="H37" s="74" t="s">
        <v>29</v>
      </c>
      <c r="I37" s="75"/>
      <c r="J37" s="74" t="s">
        <v>30</v>
      </c>
      <c r="K37" s="75"/>
    </row>
    <row r="38" spans="1:11" ht="16.5" customHeight="1" thickTop="1" thickBot="1">
      <c r="A38" s="9"/>
      <c r="B38" s="9"/>
      <c r="C38" s="15" t="s">
        <v>11</v>
      </c>
      <c r="D38" s="76">
        <v>0</v>
      </c>
      <c r="E38" s="77"/>
      <c r="F38" s="76">
        <v>0</v>
      </c>
      <c r="G38" s="77"/>
      <c r="H38" s="76">
        <v>0</v>
      </c>
      <c r="I38" s="77"/>
      <c r="J38" s="76">
        <v>0</v>
      </c>
      <c r="K38" s="77"/>
    </row>
    <row r="39" spans="1:11" ht="16.5" customHeight="1" thickTop="1" thickBot="1">
      <c r="A39" s="9"/>
      <c r="B39" s="9"/>
      <c r="C39" s="15" t="s">
        <v>12</v>
      </c>
      <c r="D39" s="76">
        <f t="shared" ref="D39" si="12">D41*1.0026*24</f>
        <v>0</v>
      </c>
      <c r="E39" s="77"/>
      <c r="F39" s="76">
        <f t="shared" ref="F39" si="13">F41*1.0026*24</f>
        <v>0</v>
      </c>
      <c r="G39" s="77"/>
      <c r="H39" s="76">
        <f>H41*1.0026*24</f>
        <v>0</v>
      </c>
      <c r="I39" s="77"/>
      <c r="J39" s="76">
        <f>J41*1.0026*24</f>
        <v>0</v>
      </c>
      <c r="K39" s="77"/>
    </row>
    <row r="40" spans="1:11" ht="16.5" customHeight="1" thickTop="1" thickBot="1">
      <c r="A40" s="9"/>
      <c r="B40" s="9"/>
      <c r="C40" s="15" t="s">
        <v>13</v>
      </c>
      <c r="D40" s="76">
        <f t="shared" ref="D40" si="14">D38/24/1.0026</f>
        <v>0</v>
      </c>
      <c r="E40" s="77"/>
      <c r="F40" s="76">
        <f t="shared" ref="F40" si="15">F38/24/1.0026</f>
        <v>0</v>
      </c>
      <c r="G40" s="77"/>
      <c r="H40" s="76">
        <f>H38/24/1.0026</f>
        <v>0</v>
      </c>
      <c r="I40" s="77"/>
      <c r="J40" s="76">
        <f>J38/24/1.0026</f>
        <v>0</v>
      </c>
      <c r="K40" s="77"/>
    </row>
    <row r="41" spans="1:11" ht="16.5" customHeight="1" thickTop="1" thickBot="1">
      <c r="A41" s="9"/>
      <c r="B41" s="9"/>
      <c r="C41" s="15" t="s">
        <v>14</v>
      </c>
      <c r="D41" s="76"/>
      <c r="E41" s="77"/>
      <c r="F41" s="76"/>
      <c r="G41" s="77"/>
      <c r="H41" s="76"/>
      <c r="I41" s="77"/>
      <c r="J41" s="76">
        <v>0</v>
      </c>
      <c r="K41" s="77"/>
    </row>
    <row r="42" spans="1:11" ht="16.5" customHeight="1" thickTop="1" thickBot="1">
      <c r="A42" s="9"/>
      <c r="B42" s="9"/>
      <c r="C42" s="15" t="s">
        <v>15</v>
      </c>
      <c r="D42" s="63" t="e">
        <f t="shared" ref="D42" si="16">D39/D38</f>
        <v>#DIV/0!</v>
      </c>
      <c r="E42" s="64"/>
      <c r="F42" s="63" t="e">
        <f t="shared" ref="F42" si="17">F39/F38</f>
        <v>#DIV/0!</v>
      </c>
      <c r="G42" s="64"/>
      <c r="H42" s="63" t="e">
        <f>H39/H38</f>
        <v>#DIV/0!</v>
      </c>
      <c r="I42" s="64"/>
      <c r="J42" s="63" t="e">
        <f>J39/J38</f>
        <v>#DIV/0!</v>
      </c>
      <c r="K42" s="64"/>
    </row>
    <row r="43" spans="1:11" ht="14.65" thickTop="1">
      <c r="A43" s="9"/>
      <c r="B43" s="9"/>
      <c r="K43"/>
    </row>
    <row r="44" spans="1:11" ht="14.65" thickBot="1">
      <c r="A44" s="9"/>
      <c r="B44" s="9"/>
      <c r="K44"/>
    </row>
    <row r="45" spans="1:11" ht="15" thickTop="1" thickBot="1">
      <c r="A45" s="9"/>
      <c r="B45" s="9"/>
      <c r="D45" s="74" t="s">
        <v>27</v>
      </c>
      <c r="E45" s="75"/>
      <c r="F45" s="74" t="s">
        <v>28</v>
      </c>
      <c r="G45" s="75"/>
      <c r="H45" s="74" t="s">
        <v>29</v>
      </c>
      <c r="I45" s="75"/>
      <c r="J45" s="74" t="s">
        <v>30</v>
      </c>
      <c r="K45" s="75"/>
    </row>
    <row r="46" spans="1:11" ht="68.25" thickTop="1" thickBot="1">
      <c r="A46" s="9"/>
      <c r="B46" s="9"/>
      <c r="C46" s="15" t="s">
        <v>16</v>
      </c>
      <c r="D46" s="42" t="s">
        <v>17</v>
      </c>
      <c r="E46" s="42" t="s">
        <v>18</v>
      </c>
      <c r="F46" s="42" t="s">
        <v>17</v>
      </c>
      <c r="G46" s="42" t="s">
        <v>18</v>
      </c>
      <c r="H46" s="42" t="s">
        <v>17</v>
      </c>
      <c r="I46" s="42" t="s">
        <v>18</v>
      </c>
      <c r="J46" s="42" t="s">
        <v>17</v>
      </c>
      <c r="K46" s="42" t="s">
        <v>18</v>
      </c>
    </row>
    <row r="47" spans="1:11" ht="27.75" thickTop="1" thickBot="1">
      <c r="A47" s="9"/>
      <c r="B47" s="9"/>
      <c r="C47" s="15" t="s">
        <v>31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24">
        <f>H47/24/1.0026</f>
        <v>0</v>
      </c>
      <c r="J47" s="16">
        <v>0</v>
      </c>
      <c r="K47" s="24">
        <f>J47/24/1.0026</f>
        <v>0</v>
      </c>
    </row>
    <row r="48" spans="1:11" thickTop="1" thickBot="1">
      <c r="A48" s="9"/>
      <c r="B48" s="9"/>
      <c r="C48" s="15" t="s">
        <v>32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</row>
    <row r="49" spans="1:11" ht="13.9" thickTop="1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1" ht="16.5" customHeight="1" thickBot="1">
      <c r="A50" s="9"/>
      <c r="B50" s="9"/>
      <c r="C50" s="13" t="s">
        <v>24</v>
      </c>
      <c r="D50" s="78" t="s">
        <v>21</v>
      </c>
      <c r="E50" s="79"/>
      <c r="F50" s="79"/>
      <c r="G50" s="79"/>
      <c r="H50" s="79"/>
      <c r="I50" s="79"/>
      <c r="J50" s="79"/>
      <c r="K50" s="79"/>
    </row>
    <row r="51" spans="1:11" ht="16.5" customHeight="1" thickTop="1" thickBot="1">
      <c r="A51" s="9"/>
      <c r="B51" s="9"/>
      <c r="C51" s="14" t="s">
        <v>26</v>
      </c>
      <c r="D51" s="74" t="s">
        <v>27</v>
      </c>
      <c r="E51" s="75"/>
      <c r="F51" s="74" t="s">
        <v>28</v>
      </c>
      <c r="G51" s="75"/>
      <c r="H51" s="74" t="s">
        <v>29</v>
      </c>
      <c r="I51" s="75"/>
      <c r="J51" s="74" t="s">
        <v>30</v>
      </c>
      <c r="K51" s="75"/>
    </row>
    <row r="52" spans="1:11" ht="16.5" customHeight="1" thickTop="1" thickBot="1">
      <c r="A52" s="9"/>
      <c r="B52" s="9"/>
      <c r="C52" s="15" t="s">
        <v>11</v>
      </c>
      <c r="D52" s="76">
        <v>0</v>
      </c>
      <c r="E52" s="77"/>
      <c r="F52" s="76">
        <v>0</v>
      </c>
      <c r="G52" s="77"/>
      <c r="H52" s="76">
        <v>0</v>
      </c>
      <c r="I52" s="77"/>
      <c r="J52" s="76">
        <v>0</v>
      </c>
      <c r="K52" s="77"/>
    </row>
    <row r="53" spans="1:11" ht="16.5" customHeight="1" thickTop="1" thickBot="1">
      <c r="A53" s="9"/>
      <c r="B53" s="9"/>
      <c r="C53" s="15" t="s">
        <v>12</v>
      </c>
      <c r="D53" s="76">
        <v>0</v>
      </c>
      <c r="E53" s="77"/>
      <c r="F53" s="76">
        <v>0</v>
      </c>
      <c r="G53" s="77"/>
      <c r="H53" s="76">
        <v>0</v>
      </c>
      <c r="I53" s="77"/>
      <c r="J53" s="76">
        <v>0</v>
      </c>
      <c r="K53" s="77"/>
    </row>
    <row r="54" spans="1:11" ht="16.5" customHeight="1" thickTop="1" thickBot="1">
      <c r="A54" s="9"/>
      <c r="B54" s="9"/>
      <c r="C54" s="15" t="s">
        <v>13</v>
      </c>
      <c r="D54" s="76">
        <f t="shared" ref="D54:D55" si="18">D52/24/1.0026</f>
        <v>0</v>
      </c>
      <c r="E54" s="77"/>
      <c r="F54" s="76">
        <f t="shared" ref="F54:F55" si="19">F52/24/1.0026</f>
        <v>0</v>
      </c>
      <c r="G54" s="77"/>
      <c r="H54" s="76">
        <f>H52/24/1.0026</f>
        <v>0</v>
      </c>
      <c r="I54" s="77"/>
      <c r="J54" s="76">
        <f>J52/24/1.0026</f>
        <v>0</v>
      </c>
      <c r="K54" s="77"/>
    </row>
    <row r="55" spans="1:11" ht="16.5" customHeight="1" thickTop="1" thickBot="1">
      <c r="A55" s="9"/>
      <c r="B55" s="9"/>
      <c r="C55" s="15" t="s">
        <v>14</v>
      </c>
      <c r="D55" s="76">
        <f t="shared" si="18"/>
        <v>0</v>
      </c>
      <c r="E55" s="77"/>
      <c r="F55" s="76">
        <f t="shared" si="19"/>
        <v>0</v>
      </c>
      <c r="G55" s="77"/>
      <c r="H55" s="76">
        <f>H53/24/1.0026</f>
        <v>0</v>
      </c>
      <c r="I55" s="77"/>
      <c r="J55" s="76">
        <f>J53/24/1.0026</f>
        <v>0</v>
      </c>
      <c r="K55" s="77"/>
    </row>
    <row r="56" spans="1:11" ht="16.5" customHeight="1" thickTop="1" thickBot="1">
      <c r="A56" s="9"/>
      <c r="B56" s="9"/>
      <c r="C56" s="15" t="s">
        <v>15</v>
      </c>
      <c r="D56" s="63" t="e">
        <f t="shared" ref="D56" si="20">D53/D52</f>
        <v>#DIV/0!</v>
      </c>
      <c r="E56" s="64"/>
      <c r="F56" s="63" t="e">
        <f t="shared" ref="F56" si="21">F53/F52</f>
        <v>#DIV/0!</v>
      </c>
      <c r="G56" s="64"/>
      <c r="H56" s="63" t="e">
        <f>H53/H52</f>
        <v>#DIV/0!</v>
      </c>
      <c r="I56" s="64"/>
      <c r="J56" s="63" t="e">
        <f>J53/J52</f>
        <v>#DIV/0!</v>
      </c>
      <c r="K56" s="64"/>
    </row>
    <row r="57" spans="1:11" ht="13.9" thickTop="1">
      <c r="A57" s="9"/>
      <c r="B57" s="9"/>
      <c r="C57" s="9"/>
      <c r="D57" s="9"/>
      <c r="E57" s="9"/>
      <c r="F57" s="9"/>
      <c r="G57" s="9"/>
      <c r="H57" s="9"/>
      <c r="I57" s="9"/>
      <c r="J57" s="9"/>
    </row>
    <row r="58" spans="1:11" ht="13.5">
      <c r="A58" s="9"/>
      <c r="B58" s="9"/>
      <c r="C58" s="9"/>
      <c r="D58" s="9"/>
      <c r="E58" s="9"/>
      <c r="F58" s="9"/>
      <c r="G58" s="9"/>
      <c r="H58" s="9"/>
      <c r="I58" s="9"/>
      <c r="J58" s="9"/>
    </row>
    <row r="59" spans="1:11">
      <c r="A59" s="9"/>
      <c r="B59" s="9"/>
      <c r="J59" s="9"/>
    </row>
    <row r="60" spans="1:11" ht="14.65" thickBot="1">
      <c r="A60" s="9"/>
      <c r="B60" s="9"/>
      <c r="C60" s="9"/>
      <c r="J60" s="9"/>
    </row>
    <row r="61" spans="1:11" ht="16.5" customHeight="1" thickTop="1" thickBot="1">
      <c r="A61" s="9"/>
      <c r="B61" s="9"/>
      <c r="C61" s="9"/>
      <c r="D61" s="74" t="s">
        <v>27</v>
      </c>
      <c r="E61" s="75"/>
      <c r="F61" s="74" t="s">
        <v>28</v>
      </c>
      <c r="G61" s="75"/>
      <c r="H61" s="74" t="s">
        <v>29</v>
      </c>
      <c r="I61" s="75"/>
      <c r="J61" s="74" t="s">
        <v>30</v>
      </c>
      <c r="K61" s="75"/>
    </row>
    <row r="62" spans="1:11" ht="68.25" thickTop="1" thickBot="1">
      <c r="A62" s="9"/>
      <c r="B62" s="9"/>
      <c r="C62" s="15" t="s">
        <v>16</v>
      </c>
      <c r="D62" s="42" t="s">
        <v>17</v>
      </c>
      <c r="E62" s="42" t="s">
        <v>18</v>
      </c>
      <c r="F62" s="42" t="s">
        <v>17</v>
      </c>
      <c r="G62" s="42" t="s">
        <v>18</v>
      </c>
      <c r="H62" s="42" t="s">
        <v>17</v>
      </c>
      <c r="I62" s="42" t="s">
        <v>18</v>
      </c>
      <c r="J62" s="42" t="s">
        <v>17</v>
      </c>
      <c r="K62" s="42" t="s">
        <v>18</v>
      </c>
    </row>
    <row r="63" spans="1:11" ht="27.75" thickTop="1" thickBot="1">
      <c r="A63" s="9"/>
      <c r="B63" s="9"/>
      <c r="C63" s="15" t="s">
        <v>31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4">
        <f>H63/24/1.0026</f>
        <v>0</v>
      </c>
      <c r="J63" s="22">
        <v>0</v>
      </c>
      <c r="K63" s="24">
        <f>J63/24/1.0026</f>
        <v>0</v>
      </c>
    </row>
    <row r="64" spans="1:11" thickTop="1" thickBot="1">
      <c r="A64" s="9"/>
      <c r="B64" s="9"/>
      <c r="C64" s="15" t="s">
        <v>32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</row>
    <row r="65" spans="1:11" ht="16.5" customHeight="1" thickTop="1">
      <c r="A65" s="9"/>
      <c r="B65" s="9"/>
      <c r="D65" s="11"/>
      <c r="E65" s="11"/>
      <c r="F65" s="11"/>
      <c r="G65" s="11"/>
      <c r="H65" s="11"/>
      <c r="I65" s="9"/>
      <c r="J65" s="9"/>
    </row>
    <row r="66" spans="1:11" ht="16.5" customHeight="1">
      <c r="A66" s="9"/>
      <c r="B66" s="9"/>
      <c r="C66" s="13"/>
      <c r="D66" s="9"/>
      <c r="E66" s="9"/>
      <c r="F66" s="9"/>
      <c r="G66" s="9"/>
      <c r="H66" s="9"/>
      <c r="I66" s="9"/>
      <c r="J66" s="9"/>
    </row>
    <row r="67" spans="1:11" ht="13.5">
      <c r="A67" s="9"/>
      <c r="B67" s="9"/>
      <c r="C67" s="41"/>
      <c r="D67" s="36"/>
      <c r="E67" s="36"/>
      <c r="F67" s="36"/>
      <c r="G67" s="36"/>
      <c r="H67" s="84"/>
      <c r="I67" s="84"/>
      <c r="J67" s="84"/>
      <c r="K67" s="84"/>
    </row>
    <row r="68" spans="1:11" ht="13.5">
      <c r="A68" s="9"/>
      <c r="B68" s="9"/>
      <c r="C68" s="38"/>
      <c r="D68" s="35"/>
      <c r="E68" s="35"/>
      <c r="F68" s="35"/>
      <c r="G68" s="35"/>
      <c r="H68" s="83"/>
      <c r="I68" s="83"/>
      <c r="J68" s="83"/>
      <c r="K68" s="83"/>
    </row>
    <row r="69" spans="1:11" ht="13.5">
      <c r="A69" s="9"/>
      <c r="B69" s="9"/>
      <c r="C69" s="38"/>
      <c r="D69" s="35"/>
      <c r="E69" s="35"/>
      <c r="F69" s="35"/>
      <c r="G69" s="35"/>
      <c r="H69" s="83"/>
      <c r="I69" s="83"/>
      <c r="J69" s="83"/>
      <c r="K69" s="83"/>
    </row>
    <row r="70" spans="1:11" ht="13.5">
      <c r="A70" s="9"/>
      <c r="B70" s="9"/>
      <c r="C70" s="38"/>
      <c r="D70" s="35"/>
      <c r="E70" s="35"/>
      <c r="F70" s="35"/>
      <c r="G70" s="35"/>
      <c r="H70" s="83"/>
      <c r="I70" s="83"/>
      <c r="J70" s="83"/>
      <c r="K70" s="83"/>
    </row>
    <row r="71" spans="1:11" ht="13.5">
      <c r="A71" s="9"/>
      <c r="B71" s="9"/>
      <c r="C71" s="38"/>
      <c r="D71" s="35"/>
      <c r="E71" s="35"/>
      <c r="F71" s="35"/>
      <c r="G71" s="35"/>
      <c r="H71" s="83"/>
      <c r="I71" s="83"/>
      <c r="J71" s="83"/>
      <c r="K71" s="83"/>
    </row>
    <row r="72" spans="1:11" ht="13.5">
      <c r="A72" s="9"/>
      <c r="B72" s="9"/>
      <c r="C72" s="38"/>
      <c r="D72" s="43"/>
      <c r="E72" s="43"/>
      <c r="F72" s="43"/>
      <c r="G72" s="43"/>
      <c r="H72" s="85"/>
      <c r="I72" s="85"/>
      <c r="J72" s="86"/>
      <c r="K72" s="86"/>
    </row>
    <row r="73" spans="1:11" ht="13.5">
      <c r="A73" s="9"/>
      <c r="B73" s="9"/>
      <c r="C73" s="37"/>
      <c r="D73" s="9"/>
      <c r="E73" s="9"/>
      <c r="F73" s="9"/>
      <c r="G73" s="9"/>
      <c r="H73" s="9"/>
      <c r="I73" s="9"/>
      <c r="J73" s="9"/>
    </row>
    <row r="74" spans="1:11" ht="13.5">
      <c r="A74" s="9"/>
      <c r="B74" s="9"/>
      <c r="C74" s="37"/>
      <c r="D74" s="9"/>
      <c r="E74" s="9"/>
      <c r="F74" s="9"/>
      <c r="G74" s="9"/>
      <c r="H74" s="9"/>
      <c r="I74" s="9"/>
      <c r="J74" s="9"/>
    </row>
    <row r="75" spans="1:11" ht="13.5">
      <c r="A75" s="9"/>
      <c r="B75" s="9"/>
      <c r="C75" s="9"/>
      <c r="D75" s="36"/>
      <c r="E75" s="36"/>
      <c r="F75" s="36"/>
      <c r="G75" s="36"/>
      <c r="H75" s="84"/>
      <c r="I75" s="84"/>
      <c r="J75" s="84"/>
      <c r="K75" s="84"/>
    </row>
    <row r="76" spans="1:11" ht="13.5">
      <c r="A76" s="9"/>
      <c r="B76" s="9"/>
      <c r="C76" s="38"/>
      <c r="D76" s="36"/>
      <c r="E76" s="36"/>
      <c r="F76" s="36"/>
      <c r="G76" s="36"/>
      <c r="H76" s="36"/>
      <c r="I76" s="36"/>
      <c r="J76" s="36"/>
      <c r="K76" s="36"/>
    </row>
    <row r="77" spans="1:11" ht="18" customHeight="1">
      <c r="A77" s="9"/>
      <c r="B77" s="9"/>
      <c r="C77" s="38"/>
      <c r="D77" s="29"/>
      <c r="E77" s="29"/>
      <c r="F77" s="29"/>
      <c r="G77" s="29"/>
      <c r="H77" s="29"/>
      <c r="I77" s="30"/>
      <c r="J77" s="29"/>
      <c r="K77" s="30"/>
    </row>
    <row r="78" spans="1:11" ht="13.5">
      <c r="A78" s="9"/>
      <c r="B78" s="9"/>
      <c r="C78" s="38"/>
      <c r="D78" s="31"/>
      <c r="E78" s="31"/>
      <c r="F78" s="31"/>
      <c r="G78" s="31"/>
      <c r="H78" s="31"/>
      <c r="I78" s="31"/>
      <c r="J78" s="31"/>
      <c r="K78" s="31"/>
    </row>
    <row r="79" spans="1:11" ht="13.5">
      <c r="A79" s="9"/>
      <c r="B79" s="9"/>
      <c r="C79" s="9"/>
      <c r="D79" s="9"/>
      <c r="E79" s="9"/>
      <c r="F79" s="9"/>
      <c r="G79" s="9"/>
      <c r="H79" s="9"/>
      <c r="I79" s="9"/>
      <c r="J79" s="9"/>
    </row>
    <row r="80" spans="1:11" ht="16.5" customHeight="1">
      <c r="A80" s="9"/>
      <c r="B80" s="9"/>
      <c r="C80" s="9"/>
      <c r="D80" s="9"/>
      <c r="E80" s="9"/>
      <c r="F80" s="9"/>
      <c r="G80" s="9"/>
      <c r="H80" s="9"/>
      <c r="I80" s="9"/>
      <c r="J80" s="9"/>
    </row>
    <row r="81" spans="3:11" s="9" customFormat="1" ht="16.5" customHeight="1">
      <c r="C81" s="13"/>
    </row>
    <row r="82" spans="3:11" s="9" customFormat="1" ht="13.5">
      <c r="C82" s="41"/>
      <c r="D82" s="36"/>
      <c r="E82" s="36"/>
      <c r="F82" s="36"/>
      <c r="G82" s="36"/>
      <c r="H82" s="84"/>
      <c r="I82" s="84"/>
      <c r="J82" s="84"/>
      <c r="K82" s="84"/>
    </row>
    <row r="83" spans="3:11" s="9" customFormat="1" ht="13.5">
      <c r="C83" s="38"/>
      <c r="D83" s="35"/>
      <c r="E83" s="35"/>
      <c r="F83" s="35"/>
      <c r="G83" s="35"/>
      <c r="H83" s="83"/>
      <c r="I83" s="83"/>
      <c r="J83" s="83"/>
      <c r="K83" s="83"/>
    </row>
    <row r="84" spans="3:11" s="9" customFormat="1" ht="13.5">
      <c r="C84" s="38"/>
      <c r="D84" s="35"/>
      <c r="E84" s="35"/>
      <c r="F84" s="35"/>
      <c r="G84" s="35"/>
      <c r="H84" s="83"/>
      <c r="I84" s="83"/>
      <c r="J84" s="83"/>
      <c r="K84" s="83"/>
    </row>
    <row r="85" spans="3:11" s="9" customFormat="1" ht="13.5">
      <c r="C85" s="38"/>
      <c r="D85" s="35"/>
      <c r="E85" s="35"/>
      <c r="F85" s="35"/>
      <c r="G85" s="35"/>
      <c r="H85" s="83"/>
      <c r="I85" s="83"/>
      <c r="J85" s="83"/>
      <c r="K85" s="83"/>
    </row>
    <row r="86" spans="3:11" s="9" customFormat="1" ht="13.5">
      <c r="C86" s="38"/>
      <c r="D86" s="35"/>
      <c r="E86" s="35"/>
      <c r="F86" s="35"/>
      <c r="G86" s="35"/>
      <c r="H86" s="83"/>
      <c r="I86" s="83"/>
      <c r="J86" s="83"/>
      <c r="K86" s="83"/>
    </row>
    <row r="87" spans="3:11" s="9" customFormat="1" ht="13.5">
      <c r="C87" s="38"/>
      <c r="D87" s="43"/>
      <c r="E87" s="43"/>
      <c r="F87" s="43"/>
      <c r="G87" s="43"/>
      <c r="H87" s="85"/>
      <c r="I87" s="85"/>
      <c r="J87" s="85"/>
      <c r="K87" s="85"/>
    </row>
    <row r="88" spans="3:11" s="9" customFormat="1">
      <c r="C88"/>
    </row>
    <row r="89" spans="3:11" s="9" customFormat="1" ht="13.5"/>
    <row r="90" spans="3:11" s="9" customFormat="1" ht="13.5">
      <c r="D90" s="36"/>
      <c r="E90" s="36"/>
      <c r="F90" s="36"/>
      <c r="G90" s="36"/>
      <c r="H90" s="84"/>
      <c r="I90" s="84"/>
      <c r="J90" s="84"/>
      <c r="K90" s="84"/>
    </row>
    <row r="91" spans="3:11" s="9" customFormat="1" ht="13.5">
      <c r="C91" s="38"/>
      <c r="D91" s="36"/>
      <c r="E91" s="36"/>
      <c r="F91" s="36"/>
      <c r="G91" s="36"/>
      <c r="H91" s="36"/>
      <c r="I91" s="36"/>
      <c r="J91" s="36"/>
      <c r="K91" s="36"/>
    </row>
    <row r="92" spans="3:11" s="9" customFormat="1" ht="18" customHeight="1">
      <c r="C92" s="38"/>
      <c r="D92" s="32"/>
      <c r="E92" s="32"/>
      <c r="F92" s="32"/>
      <c r="G92" s="32"/>
      <c r="H92" s="32"/>
      <c r="I92" s="30"/>
      <c r="J92" s="32"/>
      <c r="K92" s="30"/>
    </row>
    <row r="93" spans="3:11" s="9" customFormat="1" ht="13.5">
      <c r="C93" s="38"/>
      <c r="D93" s="32"/>
      <c r="E93" s="32"/>
      <c r="F93" s="32"/>
      <c r="G93" s="32"/>
      <c r="H93" s="32"/>
      <c r="I93" s="32"/>
      <c r="J93" s="32"/>
      <c r="K93" s="32"/>
    </row>
    <row r="94" spans="3:11" s="9" customFormat="1" ht="13.5"/>
    <row r="95" spans="3:11" s="9" customFormat="1" ht="13.5"/>
    <row r="96" spans="3:11" s="9" customFormat="1" ht="13.5"/>
    <row r="97" s="9" customFormat="1" ht="13.5"/>
    <row r="98" s="9" customFormat="1" ht="13.5"/>
    <row r="99" s="9" customFormat="1" ht="13.5"/>
    <row r="100" s="9" customFormat="1" ht="13.5"/>
    <row r="101" s="9" customFormat="1" ht="13.5"/>
    <row r="102" s="9" customFormat="1" ht="13.5"/>
    <row r="103" s="9" customFormat="1" ht="13.5"/>
    <row r="104" s="9" customFormat="1" ht="13.5"/>
    <row r="105" s="9" customFormat="1" ht="13.5"/>
    <row r="106" s="9" customFormat="1" ht="13.5"/>
    <row r="107" s="9" customFormat="1" ht="13.5"/>
    <row r="108" s="9" customFormat="1" ht="13.5"/>
    <row r="109" s="9" customFormat="1" ht="13.5"/>
    <row r="110" s="9" customFormat="1" ht="13.5"/>
    <row r="111" s="9" customFormat="1" ht="13.5"/>
    <row r="112" s="9" customFormat="1" ht="13.5"/>
    <row r="113" s="9" customFormat="1" ht="13.5"/>
    <row r="114" s="9" customFormat="1" ht="13.5"/>
    <row r="115" s="9" customFormat="1" ht="13.5"/>
    <row r="116" s="9" customFormat="1" ht="13.5"/>
    <row r="117" s="9" customFormat="1" ht="13.5"/>
    <row r="118" s="9" customFormat="1" ht="13.5"/>
    <row r="119" s="9" customFormat="1" ht="13.5"/>
    <row r="120" s="9" customFormat="1" ht="13.5"/>
    <row r="121" s="9" customFormat="1" ht="13.5"/>
    <row r="122" s="9" customFormat="1" ht="13.5"/>
    <row r="123" s="9" customFormat="1" ht="13.5"/>
    <row r="124" s="9" customFormat="1" ht="13.5"/>
  </sheetData>
  <mergeCells count="146">
    <mergeCell ref="H83:I83"/>
    <mergeCell ref="J83:K83"/>
    <mergeCell ref="H72:I72"/>
    <mergeCell ref="J72:K72"/>
    <mergeCell ref="H75:I75"/>
    <mergeCell ref="J75:K75"/>
    <mergeCell ref="H90:I90"/>
    <mergeCell ref="J90:K90"/>
    <mergeCell ref="H15:I15"/>
    <mergeCell ref="H23:I23"/>
    <mergeCell ref="H24:I24"/>
    <mergeCell ref="H26:I26"/>
    <mergeCell ref="H86:I86"/>
    <mergeCell ref="J86:K86"/>
    <mergeCell ref="H87:I87"/>
    <mergeCell ref="J87:K87"/>
    <mergeCell ref="H84:I84"/>
    <mergeCell ref="J84:K84"/>
    <mergeCell ref="H85:I85"/>
    <mergeCell ref="J85:K85"/>
    <mergeCell ref="H70:I70"/>
    <mergeCell ref="J70:K70"/>
    <mergeCell ref="H71:I71"/>
    <mergeCell ref="J71:K71"/>
    <mergeCell ref="H68:I68"/>
    <mergeCell ref="J68:K68"/>
    <mergeCell ref="H69:I69"/>
    <mergeCell ref="J69:K69"/>
    <mergeCell ref="H82:I82"/>
    <mergeCell ref="J82:K82"/>
    <mergeCell ref="H67:I67"/>
    <mergeCell ref="J67:K67"/>
    <mergeCell ref="H31:I31"/>
    <mergeCell ref="D22:E22"/>
    <mergeCell ref="F22:G22"/>
    <mergeCell ref="D23:E23"/>
    <mergeCell ref="F23:G23"/>
    <mergeCell ref="D10:E10"/>
    <mergeCell ref="F10:G10"/>
    <mergeCell ref="D11:E11"/>
    <mergeCell ref="F11:G11"/>
    <mergeCell ref="D12:E12"/>
    <mergeCell ref="F12:G12"/>
    <mergeCell ref="J10:K10"/>
    <mergeCell ref="J11:K11"/>
    <mergeCell ref="H9:I9"/>
    <mergeCell ref="H10:I10"/>
    <mergeCell ref="H11:I11"/>
    <mergeCell ref="H22:I22"/>
    <mergeCell ref="J23:K23"/>
    <mergeCell ref="J24:K24"/>
    <mergeCell ref="H25:I25"/>
    <mergeCell ref="J25:K25"/>
    <mergeCell ref="J22:K22"/>
    <mergeCell ref="J7:K7"/>
    <mergeCell ref="J8:K8"/>
    <mergeCell ref="J9:K9"/>
    <mergeCell ref="D6:K6"/>
    <mergeCell ref="C1:K2"/>
    <mergeCell ref="C3:K4"/>
    <mergeCell ref="J12:K12"/>
    <mergeCell ref="J15:K15"/>
    <mergeCell ref="J21:K21"/>
    <mergeCell ref="H21:I21"/>
    <mergeCell ref="H12:I12"/>
    <mergeCell ref="D20:K20"/>
    <mergeCell ref="H7:I7"/>
    <mergeCell ref="H8:I8"/>
    <mergeCell ref="D21:E21"/>
    <mergeCell ref="F21:G21"/>
    <mergeCell ref="D7:E7"/>
    <mergeCell ref="F7:G7"/>
    <mergeCell ref="D15:E15"/>
    <mergeCell ref="F15:G15"/>
    <mergeCell ref="D8:E8"/>
    <mergeCell ref="F8:G8"/>
    <mergeCell ref="D9:E9"/>
    <mergeCell ref="F9:G9"/>
    <mergeCell ref="F39:G39"/>
    <mergeCell ref="H39:I39"/>
    <mergeCell ref="J39:K39"/>
    <mergeCell ref="D26:E26"/>
    <mergeCell ref="F26:G26"/>
    <mergeCell ref="D31:E31"/>
    <mergeCell ref="F31:G31"/>
    <mergeCell ref="J31:K31"/>
    <mergeCell ref="D38:E38"/>
    <mergeCell ref="J26:K26"/>
    <mergeCell ref="D36:K36"/>
    <mergeCell ref="D37:E37"/>
    <mergeCell ref="F37:G37"/>
    <mergeCell ref="H37:I37"/>
    <mergeCell ref="J37:K37"/>
    <mergeCell ref="D24:E24"/>
    <mergeCell ref="F24:G24"/>
    <mergeCell ref="D25:E25"/>
    <mergeCell ref="F25:G25"/>
    <mergeCell ref="D42:E42"/>
    <mergeCell ref="F42:G42"/>
    <mergeCell ref="H42:I42"/>
    <mergeCell ref="J42:K42"/>
    <mergeCell ref="D45:E45"/>
    <mergeCell ref="F45:G45"/>
    <mergeCell ref="H45:I45"/>
    <mergeCell ref="J45:K45"/>
    <mergeCell ref="D40:E40"/>
    <mergeCell ref="F40:G40"/>
    <mergeCell ref="H40:I40"/>
    <mergeCell ref="J40:K40"/>
    <mergeCell ref="D41:E41"/>
    <mergeCell ref="F41:G41"/>
    <mergeCell ref="H41:I41"/>
    <mergeCell ref="J41:K41"/>
    <mergeCell ref="F38:G38"/>
    <mergeCell ref="H38:I38"/>
    <mergeCell ref="J38:K38"/>
    <mergeCell ref="D39:E39"/>
    <mergeCell ref="D52:E52"/>
    <mergeCell ref="F52:G52"/>
    <mergeCell ref="H52:I52"/>
    <mergeCell ref="J52:K52"/>
    <mergeCell ref="D53:E53"/>
    <mergeCell ref="F53:G53"/>
    <mergeCell ref="H53:I53"/>
    <mergeCell ref="J53:K53"/>
    <mergeCell ref="D50:K50"/>
    <mergeCell ref="D51:E51"/>
    <mergeCell ref="F51:G51"/>
    <mergeCell ref="H51:I51"/>
    <mergeCell ref="J51:K51"/>
    <mergeCell ref="D56:E56"/>
    <mergeCell ref="F56:G56"/>
    <mergeCell ref="H56:I56"/>
    <mergeCell ref="J56:K56"/>
    <mergeCell ref="D61:E61"/>
    <mergeCell ref="F61:G61"/>
    <mergeCell ref="H61:I61"/>
    <mergeCell ref="J61:K61"/>
    <mergeCell ref="D54:E54"/>
    <mergeCell ref="F54:G54"/>
    <mergeCell ref="H54:I54"/>
    <mergeCell ref="J54:K54"/>
    <mergeCell ref="D55:E55"/>
    <mergeCell ref="F55:G55"/>
    <mergeCell ref="H55:I55"/>
    <mergeCell ref="J55:K55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7947F-BA28-4F04-BB3C-244262023AFD}">
  <dimension ref="A1:I95"/>
  <sheetViews>
    <sheetView showGridLines="0" topLeftCell="B6" zoomScale="80" zoomScaleNormal="80" workbookViewId="0">
      <selection activeCell="H34" sqref="H34:I34"/>
    </sheetView>
  </sheetViews>
  <sheetFormatPr baseColWidth="10" defaultColWidth="11.3984375" defaultRowHeight="14.25"/>
  <cols>
    <col min="3" max="3" width="75.3984375" customWidth="1"/>
    <col min="4" max="8" width="30.265625" customWidth="1"/>
    <col min="9" max="9" width="30.265625" style="9" customWidth="1"/>
    <col min="10" max="10" width="14.265625" style="9" bestFit="1" customWidth="1"/>
    <col min="11" max="12" width="11.3984375" style="9"/>
    <col min="13" max="13" width="16.3984375" style="9" bestFit="1" customWidth="1"/>
    <col min="14" max="15" width="11.3984375" style="9"/>
    <col min="16" max="16" width="16.3984375" style="9" bestFit="1" customWidth="1"/>
    <col min="17" max="16384" width="11.3984375" style="9"/>
  </cols>
  <sheetData>
    <row r="1" spans="3:9" s="9" customFormat="1" ht="19.5" customHeight="1">
      <c r="C1" s="72" t="s">
        <v>187</v>
      </c>
      <c r="D1" s="72"/>
      <c r="E1" s="72"/>
      <c r="F1" s="72"/>
      <c r="G1" s="72"/>
      <c r="H1" s="72"/>
      <c r="I1" s="72"/>
    </row>
    <row r="2" spans="3:9" s="9" customFormat="1" ht="29.25" customHeight="1">
      <c r="C2" s="72"/>
      <c r="D2" s="72"/>
      <c r="E2" s="72"/>
      <c r="F2" s="72"/>
      <c r="G2" s="72"/>
      <c r="H2" s="72"/>
      <c r="I2" s="72"/>
    </row>
    <row r="3" spans="3:9" s="9" customFormat="1" ht="14.25" customHeight="1">
      <c r="C3" s="71" t="s">
        <v>2</v>
      </c>
      <c r="D3" s="71"/>
      <c r="E3" s="71"/>
      <c r="F3" s="71"/>
      <c r="G3" s="71"/>
      <c r="H3" s="71"/>
      <c r="I3" s="71"/>
    </row>
    <row r="4" spans="3:9" s="9" customFormat="1" ht="14.25" customHeight="1">
      <c r="C4" s="71"/>
      <c r="D4" s="71"/>
      <c r="E4" s="71"/>
      <c r="F4" s="71"/>
      <c r="G4" s="71"/>
      <c r="H4" s="71"/>
      <c r="I4" s="71"/>
    </row>
    <row r="5" spans="3:9" s="9" customFormat="1" ht="13.9" thickBot="1"/>
    <row r="6" spans="3:9" s="9" customFormat="1" ht="16.5" customHeight="1" thickTop="1" thickBot="1">
      <c r="C6" s="13" t="s">
        <v>3</v>
      </c>
      <c r="D6" s="98" t="s">
        <v>4</v>
      </c>
      <c r="E6" s="99"/>
      <c r="F6" s="99"/>
      <c r="G6" s="99"/>
      <c r="H6" s="99"/>
      <c r="I6" s="100"/>
    </row>
    <row r="7" spans="3:9" s="9" customFormat="1" thickTop="1" thickBot="1">
      <c r="C7" s="14" t="s">
        <v>26</v>
      </c>
      <c r="D7" s="74" t="s">
        <v>28</v>
      </c>
      <c r="E7" s="75"/>
      <c r="F7" s="74" t="s">
        <v>29</v>
      </c>
      <c r="G7" s="75"/>
      <c r="H7" s="74" t="s">
        <v>30</v>
      </c>
      <c r="I7" s="75"/>
    </row>
    <row r="8" spans="3:9" s="9" customFormat="1" thickTop="1" thickBot="1">
      <c r="C8" s="15" t="s">
        <v>11</v>
      </c>
      <c r="D8" s="76">
        <v>18479947</v>
      </c>
      <c r="E8" s="77"/>
      <c r="F8" s="76">
        <v>88467386</v>
      </c>
      <c r="G8" s="77"/>
      <c r="H8" s="76">
        <v>88467386</v>
      </c>
      <c r="I8" s="77"/>
    </row>
    <row r="9" spans="3:9" s="9" customFormat="1" thickTop="1" thickBot="1">
      <c r="C9" s="15" t="s">
        <v>12</v>
      </c>
      <c r="D9" s="104">
        <v>5014604</v>
      </c>
      <c r="E9" s="105"/>
      <c r="F9" s="104">
        <v>5014604</v>
      </c>
      <c r="G9" s="105"/>
      <c r="H9" s="104">
        <v>5014604</v>
      </c>
      <c r="I9" s="105"/>
    </row>
    <row r="10" spans="3:9" s="9" customFormat="1" thickTop="1" thickBot="1">
      <c r="C10" s="15" t="s">
        <v>13</v>
      </c>
      <c r="D10" s="76">
        <f t="shared" ref="D10:H10" si="0">D8/1.0026/24</f>
        <v>768000.98909501964</v>
      </c>
      <c r="E10" s="77"/>
      <c r="F10" s="76">
        <f t="shared" si="0"/>
        <v>3676581.9702107855</v>
      </c>
      <c r="G10" s="77"/>
      <c r="H10" s="76">
        <f t="shared" si="0"/>
        <v>3676581.9702107855</v>
      </c>
      <c r="I10" s="77"/>
    </row>
    <row r="11" spans="3:9" s="9" customFormat="1" thickTop="1" thickBot="1">
      <c r="C11" s="15" t="s">
        <v>14</v>
      </c>
      <c r="D11" s="76">
        <f t="shared" ref="D11" si="1">D9/24/1.0026</f>
        <v>208399.99335062175</v>
      </c>
      <c r="E11" s="77"/>
      <c r="F11" s="76">
        <f>F9/24/1.0026</f>
        <v>208399.99335062175</v>
      </c>
      <c r="G11" s="77"/>
      <c r="H11" s="76">
        <f>H9/24/1.0026</f>
        <v>208399.99335062175</v>
      </c>
      <c r="I11" s="77"/>
    </row>
    <row r="12" spans="3:9" s="9" customFormat="1" thickTop="1" thickBot="1">
      <c r="C12" s="15" t="s">
        <v>15</v>
      </c>
      <c r="D12" s="63">
        <f t="shared" ref="D12" si="2">D11/D10</f>
        <v>0.27135380853635566</v>
      </c>
      <c r="E12" s="64"/>
      <c r="F12" s="63">
        <f t="shared" ref="F12" si="3">F11/F10</f>
        <v>5.6683080926568812E-2</v>
      </c>
      <c r="G12" s="64"/>
      <c r="H12" s="63">
        <f t="shared" ref="H12" si="4">H11/H10</f>
        <v>5.6683080926568812E-2</v>
      </c>
      <c r="I12" s="64"/>
    </row>
    <row r="13" spans="3:9" s="9" customFormat="1" ht="14.65" thickTop="1">
      <c r="C13"/>
    </row>
    <row r="14" spans="3:9" s="9" customFormat="1" ht="14.65" thickBot="1">
      <c r="C14"/>
      <c r="D14"/>
      <c r="E14"/>
      <c r="F14"/>
      <c r="G14"/>
      <c r="I14" s="11"/>
    </row>
    <row r="15" spans="3:9" s="9" customFormat="1" ht="15" thickTop="1" thickBot="1">
      <c r="C15"/>
      <c r="D15" s="74" t="s">
        <v>28</v>
      </c>
      <c r="E15" s="75"/>
      <c r="F15" s="74" t="s">
        <v>29</v>
      </c>
      <c r="G15" s="75"/>
      <c r="H15" s="74" t="s">
        <v>30</v>
      </c>
      <c r="I15" s="75"/>
    </row>
    <row r="16" spans="3:9" s="9" customFormat="1" ht="41.25" thickTop="1" thickBot="1">
      <c r="C16" s="15" t="s">
        <v>16</v>
      </c>
      <c r="D16" s="42" t="s">
        <v>133</v>
      </c>
      <c r="E16" s="42" t="s">
        <v>134</v>
      </c>
      <c r="F16" s="42" t="s">
        <v>133</v>
      </c>
      <c r="G16" s="42" t="s">
        <v>134</v>
      </c>
      <c r="H16" s="42" t="s">
        <v>133</v>
      </c>
      <c r="I16" s="42" t="s">
        <v>134</v>
      </c>
    </row>
    <row r="17" spans="3:9" s="9" customFormat="1" thickTop="1" thickBot="1">
      <c r="C17" s="15" t="s">
        <v>135</v>
      </c>
      <c r="D17" s="22">
        <v>67.427800000000005</v>
      </c>
      <c r="E17" s="24">
        <f>D17/100/24*365/90/1.0026</f>
        <v>0.11364501832273129</v>
      </c>
      <c r="F17" s="22">
        <v>68.177000000000007</v>
      </c>
      <c r="G17" s="24">
        <f>F17/100/24*365/91/1.0026</f>
        <v>0.11364502202697895</v>
      </c>
      <c r="H17" s="22">
        <v>68.926199999999994</v>
      </c>
      <c r="I17" s="24">
        <f>H17/100/24*365/92/1.0026</f>
        <v>0.11364502565069949</v>
      </c>
    </row>
    <row r="18" spans="3:9" s="9" customFormat="1" thickTop="1" thickBot="1">
      <c r="C18" s="15" t="s">
        <v>136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</row>
    <row r="19" spans="3:9" s="9" customFormat="1" ht="13.9" thickTop="1"/>
    <row r="20" spans="3:9" s="9" customFormat="1" ht="13.5"/>
    <row r="21" spans="3:9" s="9" customFormat="1" ht="16.5" customHeight="1" thickBot="1">
      <c r="C21"/>
      <c r="G21" s="11"/>
    </row>
    <row r="22" spans="3:9" s="9" customFormat="1" ht="16.5" customHeight="1" thickTop="1" thickBot="1">
      <c r="C22" s="13" t="s">
        <v>3</v>
      </c>
      <c r="D22" s="98" t="s">
        <v>21</v>
      </c>
      <c r="E22" s="99"/>
      <c r="F22" s="99"/>
      <c r="G22" s="99"/>
      <c r="H22" s="99"/>
      <c r="I22" s="100"/>
    </row>
    <row r="23" spans="3:9" s="9" customFormat="1" thickTop="1" thickBot="1">
      <c r="C23" s="14" t="s">
        <v>26</v>
      </c>
      <c r="D23" s="74" t="s">
        <v>28</v>
      </c>
      <c r="E23" s="75"/>
      <c r="F23" s="74" t="s">
        <v>29</v>
      </c>
      <c r="G23" s="75"/>
      <c r="H23" s="74" t="s">
        <v>30</v>
      </c>
      <c r="I23" s="75"/>
    </row>
    <row r="24" spans="3:9" s="9" customFormat="1" thickTop="1" thickBot="1">
      <c r="C24" s="15" t="s">
        <v>11</v>
      </c>
      <c r="D24" s="76">
        <v>1708</v>
      </c>
      <c r="E24" s="77"/>
      <c r="F24" s="76">
        <v>17768422</v>
      </c>
      <c r="G24" s="77"/>
      <c r="H24" s="76">
        <v>17768422</v>
      </c>
      <c r="I24" s="77"/>
    </row>
    <row r="25" spans="3:9" s="9" customFormat="1" thickTop="1" thickBot="1">
      <c r="C25" s="15" t="s">
        <v>12</v>
      </c>
      <c r="D25" s="76">
        <v>0</v>
      </c>
      <c r="E25" s="77"/>
      <c r="F25" s="104">
        <v>16121832</v>
      </c>
      <c r="G25" s="105"/>
      <c r="H25" s="104">
        <v>16121832</v>
      </c>
      <c r="I25" s="105"/>
    </row>
    <row r="26" spans="3:9" s="9" customFormat="1" thickTop="1" thickBot="1">
      <c r="C26" s="15" t="s">
        <v>13</v>
      </c>
      <c r="D26" s="76">
        <f t="shared" ref="D26" si="5">D24/1.0026/24</f>
        <v>70.98211317241838</v>
      </c>
      <c r="E26" s="77"/>
      <c r="F26" s="76">
        <f t="shared" ref="F26" si="6">F24/1.0026/24</f>
        <v>738430.99607686687</v>
      </c>
      <c r="G26" s="77"/>
      <c r="H26" s="76">
        <f t="shared" ref="H26" si="7">H24/1.0026/24</f>
        <v>738430.99607686687</v>
      </c>
      <c r="I26" s="77"/>
    </row>
    <row r="27" spans="3:9" s="9" customFormat="1" thickTop="1" thickBot="1">
      <c r="C27" s="15" t="s">
        <v>14</v>
      </c>
      <c r="D27" s="76">
        <f t="shared" ref="D27" si="8">D25/24/1.0026</f>
        <v>0</v>
      </c>
      <c r="E27" s="77"/>
      <c r="F27" s="76">
        <f t="shared" ref="F27" si="9">F25/24/1.0026</f>
        <v>670000.99740674254</v>
      </c>
      <c r="G27" s="77"/>
      <c r="H27" s="76">
        <f t="shared" ref="H27" si="10">H25/24/1.0026</f>
        <v>670000.99740674254</v>
      </c>
      <c r="I27" s="77"/>
    </row>
    <row r="28" spans="3:9" s="9" customFormat="1" thickTop="1" thickBot="1">
      <c r="C28" s="15" t="s">
        <v>15</v>
      </c>
      <c r="D28" s="63">
        <f t="shared" ref="D28" si="11">D27/D26</f>
        <v>0</v>
      </c>
      <c r="E28" s="64"/>
      <c r="F28" s="63">
        <f t="shared" ref="F28" si="12">F27/F26</f>
        <v>0.90733054404043312</v>
      </c>
      <c r="G28" s="64"/>
      <c r="H28" s="63">
        <f t="shared" ref="H28" si="13">H27/H26</f>
        <v>0.90733054404043312</v>
      </c>
      <c r="I28" s="64"/>
    </row>
    <row r="29" spans="3:9" s="9" customFormat="1" ht="14.65" thickTop="1">
      <c r="C29"/>
    </row>
    <row r="30" spans="3:9" s="9" customFormat="1" ht="13.9" thickBot="1"/>
    <row r="31" spans="3:9" s="9" customFormat="1" thickTop="1" thickBot="1">
      <c r="D31" s="74" t="s">
        <v>28</v>
      </c>
      <c r="E31" s="75"/>
      <c r="F31" s="74" t="s">
        <v>29</v>
      </c>
      <c r="G31" s="75"/>
      <c r="H31" s="74" t="s">
        <v>30</v>
      </c>
      <c r="I31" s="75"/>
    </row>
    <row r="32" spans="3:9" s="9" customFormat="1" ht="41.25" thickTop="1" thickBot="1">
      <c r="C32" s="15" t="s">
        <v>16</v>
      </c>
      <c r="D32" s="42" t="s">
        <v>133</v>
      </c>
      <c r="E32" s="42" t="s">
        <v>134</v>
      </c>
      <c r="F32" s="42" t="s">
        <v>133</v>
      </c>
      <c r="G32" s="42" t="s">
        <v>134</v>
      </c>
      <c r="H32" s="42" t="s">
        <v>133</v>
      </c>
      <c r="I32" s="42" t="s">
        <v>134</v>
      </c>
    </row>
    <row r="33" spans="3:9" s="9" customFormat="1" thickTop="1" thickBot="1">
      <c r="C33" s="15" t="s">
        <v>135</v>
      </c>
      <c r="D33" s="22">
        <v>107.7563</v>
      </c>
      <c r="E33" s="24">
        <f>D33/100/24*365/90/1.0026</f>
        <v>0.18161599055418876</v>
      </c>
      <c r="F33" s="22">
        <v>108.95359999999999</v>
      </c>
      <c r="G33" s="24">
        <f>F33/100/24*365/91/1.0026</f>
        <v>0.18161600351905555</v>
      </c>
      <c r="H33" s="22">
        <v>110.15089999999999</v>
      </c>
      <c r="I33" s="24">
        <f>H33/100/24*365/92/1.0026</f>
        <v>0.18161601620207748</v>
      </c>
    </row>
    <row r="34" spans="3:9" s="9" customFormat="1" thickTop="1" thickBot="1">
      <c r="C34" s="15" t="s">
        <v>136</v>
      </c>
      <c r="D34" s="22">
        <v>0</v>
      </c>
      <c r="E34" s="22">
        <v>0</v>
      </c>
      <c r="F34" s="22">
        <v>1044.5615</v>
      </c>
      <c r="G34" s="24">
        <f>F34/100/24*365/91/1.0026</f>
        <v>1.7411915261163466</v>
      </c>
      <c r="H34" s="22">
        <v>1051.865</v>
      </c>
      <c r="I34" s="24">
        <f>H34/100/24*365/92/1.0026</f>
        <v>1.7343074898380155</v>
      </c>
    </row>
    <row r="35" spans="3:9" s="9" customFormat="1" ht="14.65" thickTop="1">
      <c r="C35"/>
    </row>
    <row r="36" spans="3:9" s="9" customFormat="1" ht="16.5" customHeight="1" thickBot="1">
      <c r="C36"/>
      <c r="D36" s="11"/>
      <c r="E36" s="11"/>
      <c r="F36" s="11"/>
      <c r="G36" s="50"/>
    </row>
    <row r="37" spans="3:9" s="9" customFormat="1" ht="15.4" thickTop="1" thickBot="1">
      <c r="C37" s="49" t="s">
        <v>24</v>
      </c>
      <c r="D37" s="98" t="s">
        <v>4</v>
      </c>
      <c r="E37" s="99"/>
      <c r="F37" s="99"/>
      <c r="G37" s="99"/>
      <c r="H37" s="99"/>
      <c r="I37" s="100"/>
    </row>
    <row r="38" spans="3:9" s="9" customFormat="1" thickTop="1" thickBot="1">
      <c r="C38" s="14" t="s">
        <v>26</v>
      </c>
      <c r="D38" s="74" t="s">
        <v>28</v>
      </c>
      <c r="E38" s="75"/>
      <c r="F38" s="74" t="s">
        <v>29</v>
      </c>
      <c r="G38" s="75"/>
      <c r="H38" s="74" t="s">
        <v>30</v>
      </c>
      <c r="I38" s="75"/>
    </row>
    <row r="39" spans="3:9" s="9" customFormat="1" thickTop="1" thickBot="1">
      <c r="C39" s="15" t="s">
        <v>11</v>
      </c>
      <c r="D39" s="76">
        <v>7987465</v>
      </c>
      <c r="E39" s="77"/>
      <c r="F39" s="76"/>
      <c r="G39" s="77"/>
      <c r="H39" s="76"/>
      <c r="I39" s="77"/>
    </row>
    <row r="40" spans="3:9" s="9" customFormat="1" thickTop="1" thickBot="1">
      <c r="C40" s="15" t="s">
        <v>12</v>
      </c>
      <c r="D40" s="76"/>
      <c r="E40" s="77"/>
      <c r="F40" s="76"/>
      <c r="G40" s="77"/>
      <c r="H40" s="76"/>
      <c r="I40" s="77"/>
    </row>
    <row r="41" spans="3:9" s="9" customFormat="1" thickTop="1" thickBot="1">
      <c r="C41" s="15" t="s">
        <v>13</v>
      </c>
      <c r="D41" s="76">
        <f t="shared" ref="D41" si="14">D39/1.0026/24</f>
        <v>331947.97692665737</v>
      </c>
      <c r="E41" s="77"/>
      <c r="F41" s="76">
        <f>F39/1.0026/24</f>
        <v>0</v>
      </c>
      <c r="G41" s="77"/>
      <c r="H41" s="76">
        <f>H39/1.0026/24</f>
        <v>0</v>
      </c>
      <c r="I41" s="77"/>
    </row>
    <row r="42" spans="3:9" s="9" customFormat="1" thickTop="1" thickBot="1">
      <c r="C42" s="15" t="s">
        <v>14</v>
      </c>
      <c r="D42" s="76">
        <f t="shared" ref="D42" si="15">D40/24/1.0026</f>
        <v>0</v>
      </c>
      <c r="E42" s="77"/>
      <c r="F42" s="76">
        <f>F40/24/1.0026</f>
        <v>0</v>
      </c>
      <c r="G42" s="77"/>
      <c r="H42" s="76">
        <f>H40/24/1.0026</f>
        <v>0</v>
      </c>
      <c r="I42" s="77"/>
    </row>
    <row r="43" spans="3:9" s="9" customFormat="1" thickTop="1" thickBot="1">
      <c r="C43" s="15" t="s">
        <v>15</v>
      </c>
      <c r="D43" s="63">
        <f t="shared" ref="D43" si="16">D42/D41</f>
        <v>0</v>
      </c>
      <c r="E43" s="64"/>
      <c r="F43" s="63" t="e">
        <f t="shared" ref="F43" si="17">F42/F41</f>
        <v>#DIV/0!</v>
      </c>
      <c r="G43" s="64"/>
      <c r="H43" s="63" t="e">
        <f t="shared" ref="H43" si="18">H42/H41</f>
        <v>#DIV/0!</v>
      </c>
      <c r="I43" s="64"/>
    </row>
    <row r="44" spans="3:9" s="9" customFormat="1" ht="13.9" thickTop="1">
      <c r="C44" s="37"/>
    </row>
    <row r="45" spans="3:9" s="9" customFormat="1" ht="13.9" thickBot="1">
      <c r="C45" s="37"/>
    </row>
    <row r="46" spans="3:9" s="9" customFormat="1" thickTop="1" thickBot="1">
      <c r="D46" s="74" t="s">
        <v>28</v>
      </c>
      <c r="E46" s="75"/>
      <c r="F46" s="74" t="s">
        <v>29</v>
      </c>
      <c r="G46" s="75"/>
      <c r="H46" s="74" t="s">
        <v>30</v>
      </c>
      <c r="I46" s="75"/>
    </row>
    <row r="47" spans="3:9" s="9" customFormat="1" ht="41.25" thickTop="1" thickBot="1">
      <c r="C47" s="15" t="s">
        <v>16</v>
      </c>
      <c r="D47" s="42" t="s">
        <v>133</v>
      </c>
      <c r="E47" s="42" t="s">
        <v>134</v>
      </c>
      <c r="F47" s="42" t="s">
        <v>133</v>
      </c>
      <c r="G47" s="42" t="s">
        <v>134</v>
      </c>
      <c r="H47" s="42" t="s">
        <v>133</v>
      </c>
      <c r="I47" s="42" t="s">
        <v>134</v>
      </c>
    </row>
    <row r="48" spans="3:9" s="9" customFormat="1" thickTop="1" thickBot="1">
      <c r="C48" s="15" t="s">
        <v>135</v>
      </c>
      <c r="D48" s="22">
        <f>D17</f>
        <v>67.427800000000005</v>
      </c>
      <c r="E48" s="24">
        <f>D48/100/24*365/90/1.0026</f>
        <v>0.11364501832273129</v>
      </c>
      <c r="F48" s="22"/>
      <c r="G48" s="24">
        <f>F48/100/24*365/91/1.0026</f>
        <v>0</v>
      </c>
      <c r="H48" s="22"/>
      <c r="I48" s="24">
        <f>H48/100/24*365/92/1.0026</f>
        <v>0</v>
      </c>
    </row>
    <row r="49" spans="3:9" s="9" customFormat="1" thickTop="1" thickBot="1">
      <c r="C49" s="15" t="s">
        <v>136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</row>
    <row r="50" spans="3:9" s="9" customFormat="1" ht="13.9" thickTop="1"/>
    <row r="51" spans="3:9" s="9" customFormat="1" ht="16.5" customHeight="1" thickBot="1"/>
    <row r="52" spans="3:9" s="9" customFormat="1" ht="15.4" thickTop="1" thickBot="1">
      <c r="C52" s="49" t="s">
        <v>24</v>
      </c>
      <c r="D52" s="98" t="s">
        <v>21</v>
      </c>
      <c r="E52" s="99"/>
      <c r="F52" s="99"/>
      <c r="G52" s="99"/>
      <c r="H52" s="99"/>
      <c r="I52" s="100"/>
    </row>
    <row r="53" spans="3:9" s="9" customFormat="1" thickTop="1" thickBot="1">
      <c r="C53" s="14" t="s">
        <v>26</v>
      </c>
      <c r="D53" s="74" t="s">
        <v>28</v>
      </c>
      <c r="E53" s="75"/>
      <c r="F53" s="74" t="s">
        <v>29</v>
      </c>
      <c r="G53" s="75"/>
      <c r="H53" s="74" t="s">
        <v>30</v>
      </c>
      <c r="I53" s="75"/>
    </row>
    <row r="54" spans="3:9" s="9" customFormat="1" thickTop="1" thickBot="1">
      <c r="C54" s="15" t="s">
        <v>11</v>
      </c>
      <c r="D54" s="76">
        <v>45356396</v>
      </c>
      <c r="E54" s="77"/>
      <c r="F54" s="76"/>
      <c r="G54" s="77"/>
      <c r="H54" s="76"/>
      <c r="I54" s="77"/>
    </row>
    <row r="55" spans="3:9" s="9" customFormat="1" thickTop="1" thickBot="1">
      <c r="C55" s="15" t="s">
        <v>12</v>
      </c>
      <c r="D55" s="104">
        <v>44916488</v>
      </c>
      <c r="E55" s="105"/>
      <c r="F55" s="76">
        <v>0</v>
      </c>
      <c r="G55" s="77"/>
      <c r="H55" s="76">
        <v>0</v>
      </c>
      <c r="I55" s="77"/>
    </row>
    <row r="56" spans="3:9" s="9" customFormat="1" thickTop="1" thickBot="1">
      <c r="C56" s="15" t="s">
        <v>13</v>
      </c>
      <c r="D56" s="76">
        <f t="shared" ref="D56" si="19">D54/1.0026/24</f>
        <v>1884948.9660216772</v>
      </c>
      <c r="E56" s="77"/>
      <c r="F56" s="76">
        <f>F54/1.0026/24</f>
        <v>0</v>
      </c>
      <c r="G56" s="77"/>
      <c r="H56" s="76">
        <f>H54/1.0026/24</f>
        <v>0</v>
      </c>
      <c r="I56" s="77"/>
    </row>
    <row r="57" spans="3:9" s="9" customFormat="1" thickTop="1" thickBot="1">
      <c r="C57" s="15" t="s">
        <v>14</v>
      </c>
      <c r="D57" s="76">
        <f t="shared" ref="D57" si="20">D55/24/1.0026</f>
        <v>1866666.9991355808</v>
      </c>
      <c r="E57" s="77"/>
      <c r="F57" s="76">
        <f>F55/24/1.0026</f>
        <v>0</v>
      </c>
      <c r="G57" s="77"/>
      <c r="H57" s="76">
        <f>H55/24/1.0026</f>
        <v>0</v>
      </c>
      <c r="I57" s="77"/>
    </row>
    <row r="58" spans="3:9" s="9" customFormat="1" thickTop="1" thickBot="1">
      <c r="C58" s="15" t="s">
        <v>15</v>
      </c>
      <c r="D58" s="63">
        <f>D57/D56</f>
        <v>0.99030108124111083</v>
      </c>
      <c r="E58" s="64"/>
      <c r="F58" s="63" t="e">
        <f t="shared" ref="F58" si="21">F57/F56</f>
        <v>#DIV/0!</v>
      </c>
      <c r="G58" s="64"/>
      <c r="H58" s="63" t="e">
        <f t="shared" ref="H58" si="22">H57/H56</f>
        <v>#DIV/0!</v>
      </c>
      <c r="I58" s="64"/>
    </row>
    <row r="59" spans="3:9" s="9" customFormat="1" ht="14.65" thickTop="1">
      <c r="C59"/>
    </row>
    <row r="60" spans="3:9" s="9" customFormat="1" ht="13.9" thickBot="1"/>
    <row r="61" spans="3:9" s="9" customFormat="1" thickTop="1" thickBot="1">
      <c r="D61" s="74" t="s">
        <v>28</v>
      </c>
      <c r="E61" s="75"/>
      <c r="F61" s="74" t="s">
        <v>29</v>
      </c>
      <c r="G61" s="75"/>
      <c r="H61" s="74" t="s">
        <v>30</v>
      </c>
      <c r="I61" s="75"/>
    </row>
    <row r="62" spans="3:9" s="9" customFormat="1" ht="41.25" thickTop="1" thickBot="1">
      <c r="C62" s="15" t="s">
        <v>16</v>
      </c>
      <c r="D62" s="42" t="s">
        <v>133</v>
      </c>
      <c r="E62" s="42" t="s">
        <v>134</v>
      </c>
      <c r="F62" s="42" t="s">
        <v>133</v>
      </c>
      <c r="G62" s="42" t="s">
        <v>134</v>
      </c>
      <c r="H62" s="42" t="s">
        <v>133</v>
      </c>
      <c r="I62" s="42" t="s">
        <v>134</v>
      </c>
    </row>
    <row r="63" spans="3:9" s="9" customFormat="1" thickTop="1" thickBot="1">
      <c r="C63" s="15" t="s">
        <v>135</v>
      </c>
      <c r="D63" s="22">
        <f>D33</f>
        <v>107.7563</v>
      </c>
      <c r="E63" s="24">
        <f>D63/100/24*365/90/1.0026</f>
        <v>0.18161599055418876</v>
      </c>
      <c r="F63" s="22"/>
      <c r="G63" s="24">
        <f>F63/100/24*365/91/1.0026</f>
        <v>0</v>
      </c>
      <c r="H63" s="22"/>
      <c r="I63" s="24">
        <f>H63/100/24*365/92/1.0026</f>
        <v>0</v>
      </c>
    </row>
    <row r="64" spans="3:9" s="9" customFormat="1" thickTop="1" thickBot="1">
      <c r="C64" s="15" t="s">
        <v>136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</row>
    <row r="65" s="9" customFormat="1" ht="13.9" thickTop="1"/>
    <row r="66" s="9" customFormat="1" ht="13.5"/>
    <row r="67" s="9" customFormat="1" ht="13.5"/>
    <row r="68" s="9" customFormat="1" ht="13.5"/>
    <row r="69" s="9" customFormat="1" ht="13.5"/>
    <row r="70" s="9" customFormat="1" ht="13.5"/>
    <row r="71" s="9" customFormat="1" ht="13.5"/>
    <row r="72" s="9" customFormat="1" ht="13.5"/>
    <row r="73" s="9" customFormat="1" ht="13.5"/>
    <row r="74" s="9" customFormat="1" ht="13.5"/>
    <row r="75" s="9" customFormat="1" ht="13.5"/>
    <row r="76" s="9" customFormat="1" ht="13.5"/>
    <row r="77" s="9" customFormat="1" ht="13.5"/>
    <row r="78" s="9" customFormat="1" ht="13.5"/>
    <row r="79" s="9" customFormat="1" ht="13.5"/>
    <row r="80" s="9" customFormat="1" ht="13.5"/>
    <row r="81" s="9" customFormat="1" ht="13.5"/>
    <row r="82" s="9" customFormat="1" ht="13.5"/>
    <row r="83" s="9" customFormat="1" ht="13.5"/>
    <row r="84" s="9" customFormat="1" ht="13.5"/>
    <row r="85" s="9" customFormat="1" ht="13.5"/>
    <row r="86" s="9" customFormat="1" ht="13.5"/>
    <row r="87" s="9" customFormat="1" ht="13.5"/>
    <row r="88" s="9" customFormat="1" ht="13.5"/>
    <row r="89" s="9" customFormat="1" ht="13.5"/>
    <row r="90" s="9" customFormat="1" ht="13.5"/>
    <row r="91" s="9" customFormat="1" ht="13.5"/>
    <row r="92" s="9" customFormat="1" ht="13.5"/>
    <row r="93" s="9" customFormat="1" ht="13.5"/>
    <row r="94" s="9" customFormat="1" ht="13.5"/>
    <row r="95" s="9" customFormat="1" ht="13.5"/>
  </sheetData>
  <mergeCells count="90">
    <mergeCell ref="D61:E61"/>
    <mergeCell ref="F61:G61"/>
    <mergeCell ref="H61:I61"/>
    <mergeCell ref="D57:E57"/>
    <mergeCell ref="F57:G57"/>
    <mergeCell ref="H57:I57"/>
    <mergeCell ref="D58:E58"/>
    <mergeCell ref="F58:G58"/>
    <mergeCell ref="H58:I58"/>
    <mergeCell ref="F55:G55"/>
    <mergeCell ref="H55:I55"/>
    <mergeCell ref="D56:E56"/>
    <mergeCell ref="F56:G56"/>
    <mergeCell ref="H56:I56"/>
    <mergeCell ref="D55:E55"/>
    <mergeCell ref="D52:I52"/>
    <mergeCell ref="D53:E53"/>
    <mergeCell ref="F53:G53"/>
    <mergeCell ref="H53:I53"/>
    <mergeCell ref="D54:E54"/>
    <mergeCell ref="F54:G54"/>
    <mergeCell ref="H54:I54"/>
    <mergeCell ref="D43:E43"/>
    <mergeCell ref="F43:G43"/>
    <mergeCell ref="H43:I43"/>
    <mergeCell ref="D46:E46"/>
    <mergeCell ref="F46:G46"/>
    <mergeCell ref="H46:I46"/>
    <mergeCell ref="D41:E41"/>
    <mergeCell ref="F41:G41"/>
    <mergeCell ref="H41:I41"/>
    <mergeCell ref="D42:E42"/>
    <mergeCell ref="F42:G42"/>
    <mergeCell ref="H42:I42"/>
    <mergeCell ref="D39:E39"/>
    <mergeCell ref="F39:G39"/>
    <mergeCell ref="H39:I39"/>
    <mergeCell ref="D40:E40"/>
    <mergeCell ref="F40:G40"/>
    <mergeCell ref="H40:I40"/>
    <mergeCell ref="D31:E31"/>
    <mergeCell ref="F31:G31"/>
    <mergeCell ref="H31:I31"/>
    <mergeCell ref="D37:I37"/>
    <mergeCell ref="D38:E38"/>
    <mergeCell ref="F38:G38"/>
    <mergeCell ref="H38:I38"/>
    <mergeCell ref="D27:E27"/>
    <mergeCell ref="F27:G27"/>
    <mergeCell ref="H27:I27"/>
    <mergeCell ref="D28:E28"/>
    <mergeCell ref="F28:G28"/>
    <mergeCell ref="H28:I28"/>
    <mergeCell ref="D25:E25"/>
    <mergeCell ref="D26:E26"/>
    <mergeCell ref="F26:G26"/>
    <mergeCell ref="H26:I26"/>
    <mergeCell ref="F25:G25"/>
    <mergeCell ref="H25:I25"/>
    <mergeCell ref="D22:I22"/>
    <mergeCell ref="D23:E23"/>
    <mergeCell ref="F23:G23"/>
    <mergeCell ref="H23:I23"/>
    <mergeCell ref="D24:E24"/>
    <mergeCell ref="F24:G24"/>
    <mergeCell ref="H24:I24"/>
    <mergeCell ref="D12:E12"/>
    <mergeCell ref="F12:G12"/>
    <mergeCell ref="H12:I12"/>
    <mergeCell ref="D15:E15"/>
    <mergeCell ref="F15:G15"/>
    <mergeCell ref="H15:I15"/>
    <mergeCell ref="D10:E10"/>
    <mergeCell ref="F10:G10"/>
    <mergeCell ref="H10:I10"/>
    <mergeCell ref="D11:E11"/>
    <mergeCell ref="F11:G11"/>
    <mergeCell ref="H11:I11"/>
    <mergeCell ref="D8:E8"/>
    <mergeCell ref="F8:G8"/>
    <mergeCell ref="H8:I8"/>
    <mergeCell ref="D9:E9"/>
    <mergeCell ref="F9:G9"/>
    <mergeCell ref="H9:I9"/>
    <mergeCell ref="C1:I2"/>
    <mergeCell ref="C3:I4"/>
    <mergeCell ref="D6:I6"/>
    <mergeCell ref="D7:E7"/>
    <mergeCell ref="F7:G7"/>
    <mergeCell ref="H7:I7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CF34E-6D4D-45CA-9BDB-B4B43C08E960}">
  <dimension ref="C1:M179"/>
  <sheetViews>
    <sheetView showGridLines="0" topLeftCell="A31" workbookViewId="0">
      <selection activeCell="E51" sqref="E51:E52"/>
    </sheetView>
  </sheetViews>
  <sheetFormatPr baseColWidth="10" defaultColWidth="11.3984375" defaultRowHeight="14.25"/>
  <cols>
    <col min="1" max="2" width="7.3984375" customWidth="1"/>
    <col min="3" max="3" width="81.73046875" bestFit="1" customWidth="1"/>
    <col min="4" max="4" width="43" style="40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82" t="s">
        <v>188</v>
      </c>
      <c r="D1" s="82"/>
      <c r="E1" s="82"/>
      <c r="F1" s="82"/>
      <c r="G1" s="82"/>
      <c r="H1" s="82"/>
      <c r="I1" s="82"/>
      <c r="J1" s="82"/>
      <c r="K1" s="82"/>
    </row>
    <row r="2" spans="3:13" ht="30" customHeight="1">
      <c r="C2" s="82"/>
      <c r="D2" s="82"/>
      <c r="E2" s="82"/>
      <c r="F2" s="82"/>
      <c r="G2" s="82"/>
      <c r="H2" s="82"/>
      <c r="I2" s="82"/>
      <c r="J2" s="82"/>
      <c r="K2" s="82"/>
    </row>
    <row r="3" spans="3:13" ht="15" customHeight="1">
      <c r="C3" s="71" t="s">
        <v>2</v>
      </c>
      <c r="D3" s="71"/>
      <c r="E3" s="71"/>
      <c r="F3" s="71"/>
      <c r="G3" s="71"/>
      <c r="H3" s="71"/>
      <c r="I3" s="71"/>
      <c r="J3" s="71"/>
      <c r="K3" s="71"/>
    </row>
    <row r="4" spans="3:13" ht="15" customHeight="1">
      <c r="C4" s="71"/>
      <c r="D4" s="71"/>
      <c r="E4" s="71"/>
      <c r="F4" s="71"/>
      <c r="G4" s="71"/>
      <c r="H4" s="71"/>
      <c r="I4" s="71"/>
      <c r="J4" s="71"/>
      <c r="K4" s="71"/>
    </row>
    <row r="5" spans="3:13" ht="14.65" thickBot="1">
      <c r="C5" s="9"/>
      <c r="D5" s="39"/>
      <c r="E5" s="9"/>
      <c r="F5" s="9"/>
      <c r="G5" s="9"/>
      <c r="H5" s="9"/>
      <c r="I5" s="9"/>
      <c r="J5" s="9"/>
      <c r="K5" s="9"/>
    </row>
    <row r="6" spans="3:13" ht="15.4" thickTop="1" thickBot="1">
      <c r="C6" s="13" t="s">
        <v>3</v>
      </c>
      <c r="D6" s="92" t="s">
        <v>4</v>
      </c>
      <c r="E6" s="92"/>
      <c r="F6" s="10"/>
      <c r="G6" s="10"/>
      <c r="H6" s="9"/>
      <c r="I6" s="9"/>
      <c r="J6" s="9"/>
      <c r="K6" s="9"/>
    </row>
    <row r="7" spans="3:13" ht="15" thickTop="1" thickBot="1">
      <c r="C7" s="14" t="s">
        <v>34</v>
      </c>
      <c r="D7" s="87" t="s">
        <v>189</v>
      </c>
      <c r="E7" s="87"/>
      <c r="F7" s="9"/>
      <c r="G7" s="88"/>
      <c r="H7" s="88"/>
      <c r="I7" s="9"/>
      <c r="J7" s="9"/>
      <c r="K7" s="9"/>
    </row>
    <row r="8" spans="3:13" ht="15" thickTop="1" thickBot="1">
      <c r="C8" s="15" t="s">
        <v>11</v>
      </c>
      <c r="D8" s="102">
        <v>18479947</v>
      </c>
      <c r="E8" s="103"/>
      <c r="F8" s="11"/>
      <c r="G8" s="9"/>
      <c r="H8" s="9"/>
      <c r="I8" s="9"/>
      <c r="J8" s="9"/>
      <c r="K8" s="9"/>
    </row>
    <row r="9" spans="3:13" ht="15" thickTop="1" thickBot="1">
      <c r="C9" s="15" t="s">
        <v>12</v>
      </c>
      <c r="D9" s="89">
        <v>1203120</v>
      </c>
      <c r="E9" s="90"/>
      <c r="F9" s="9"/>
      <c r="G9" s="11"/>
      <c r="H9" s="9"/>
      <c r="I9" s="9"/>
      <c r="J9" s="9"/>
      <c r="K9" s="9"/>
    </row>
    <row r="10" spans="3:13" ht="15" thickTop="1" thickBot="1">
      <c r="C10" s="15" t="s">
        <v>13</v>
      </c>
      <c r="D10" s="89">
        <f>ROUND(D8/24/1.0026,0)</f>
        <v>768001</v>
      </c>
      <c r="E10" s="90"/>
      <c r="F10" s="9"/>
      <c r="G10" s="9"/>
      <c r="H10" s="9"/>
      <c r="I10" s="9"/>
      <c r="J10" s="9"/>
      <c r="K10" s="9"/>
    </row>
    <row r="11" spans="3:13" ht="15" thickTop="1" thickBot="1">
      <c r="C11" s="15" t="s">
        <v>14</v>
      </c>
      <c r="D11" s="89">
        <f>ROUND(D9/24/1.0026,0)</f>
        <v>50000</v>
      </c>
      <c r="E11" s="90"/>
      <c r="F11" s="9"/>
      <c r="G11" s="9"/>
      <c r="H11" s="9"/>
      <c r="I11" s="9"/>
      <c r="J11" s="9"/>
      <c r="K11" s="9"/>
    </row>
    <row r="12" spans="3:13" ht="15" thickTop="1" thickBot="1">
      <c r="C12" s="15" t="s">
        <v>15</v>
      </c>
      <c r="D12" s="63">
        <f>D11/D10</f>
        <v>6.5104081895726695E-2</v>
      </c>
      <c r="E12" s="64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16</v>
      </c>
      <c r="D14" s="42" t="s">
        <v>17</v>
      </c>
      <c r="E14" s="42" t="s">
        <v>130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19</v>
      </c>
      <c r="D15" s="51">
        <v>25.160499999999999</v>
      </c>
      <c r="E15" s="17">
        <f>D15/100/24*365/31/1.0026</f>
        <v>0.12311514926781764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139</v>
      </c>
      <c r="D16" s="16">
        <v>0</v>
      </c>
      <c r="E16" s="17">
        <f>D16/24/1.0026</f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5.4" thickTop="1" thickBot="1">
      <c r="C18" s="13" t="s">
        <v>3</v>
      </c>
      <c r="D18" s="92" t="s">
        <v>21</v>
      </c>
      <c r="E18" s="92"/>
      <c r="F18" s="9"/>
      <c r="G18" s="9"/>
      <c r="H18" s="9"/>
      <c r="I18" s="9"/>
      <c r="J18" s="9"/>
      <c r="K18" s="9"/>
    </row>
    <row r="19" spans="3:11" ht="15" thickTop="1" thickBot="1">
      <c r="C19" s="14" t="s">
        <v>34</v>
      </c>
      <c r="D19" s="87" t="s">
        <v>189</v>
      </c>
      <c r="E19" s="87"/>
      <c r="F19" s="9"/>
      <c r="G19" s="9"/>
      <c r="H19" s="9"/>
      <c r="I19" s="9"/>
      <c r="J19" s="9"/>
      <c r="K19" s="9"/>
    </row>
    <row r="20" spans="3:11" ht="15" thickTop="1" thickBot="1">
      <c r="C20" s="15" t="s">
        <v>11</v>
      </c>
      <c r="D20" s="76">
        <v>723580</v>
      </c>
      <c r="E20" s="77"/>
      <c r="F20" s="11"/>
      <c r="G20" s="9"/>
      <c r="H20" s="9"/>
      <c r="I20" s="9"/>
      <c r="J20" s="9"/>
      <c r="K20" s="9"/>
    </row>
    <row r="21" spans="3:11" ht="15" thickTop="1" thickBot="1">
      <c r="C21" s="15" t="s">
        <v>12</v>
      </c>
      <c r="D21" s="76">
        <v>0</v>
      </c>
      <c r="E21" s="77"/>
      <c r="F21" s="11"/>
      <c r="G21" s="9"/>
      <c r="H21" s="9"/>
      <c r="I21" s="9"/>
      <c r="J21" s="9"/>
      <c r="K21" s="9"/>
    </row>
    <row r="22" spans="3:11" ht="15" thickTop="1" thickBot="1">
      <c r="C22" s="15" t="s">
        <v>13</v>
      </c>
      <c r="D22" s="76">
        <f>ROUND(D20/24/1.0026,0)</f>
        <v>30071</v>
      </c>
      <c r="E22" s="77"/>
      <c r="F22" s="9"/>
      <c r="G22" s="9"/>
      <c r="H22" s="9"/>
      <c r="I22" s="9"/>
      <c r="J22" s="9"/>
      <c r="K22" s="9"/>
    </row>
    <row r="23" spans="3:11" ht="15" thickTop="1" thickBot="1">
      <c r="C23" s="15" t="s">
        <v>14</v>
      </c>
      <c r="D23" s="89">
        <f>ROUND(D21/24/1.0026,0)</f>
        <v>0</v>
      </c>
      <c r="E23" s="90"/>
      <c r="F23" s="9"/>
      <c r="G23" s="9"/>
      <c r="H23" s="9"/>
      <c r="I23" s="9"/>
      <c r="J23" s="9"/>
      <c r="K23" s="9"/>
    </row>
    <row r="24" spans="3:11" ht="15" thickTop="1" thickBot="1">
      <c r="C24" s="15" t="s">
        <v>15</v>
      </c>
      <c r="D24" s="63">
        <f>D23/D22</f>
        <v>0</v>
      </c>
      <c r="E24" s="64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16</v>
      </c>
      <c r="D26" s="42" t="s">
        <v>17</v>
      </c>
      <c r="E26" s="42" t="s">
        <v>130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19</v>
      </c>
      <c r="D27" s="17">
        <v>40.209099999999999</v>
      </c>
      <c r="E27" s="17">
        <f>D27/100/24*365/31/1.0026</f>
        <v>0.19675083358536624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139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 ht="15" thickTop="1" thickBot="1">
      <c r="F29" s="9"/>
      <c r="G29" s="9"/>
      <c r="H29" s="9"/>
      <c r="I29" s="9"/>
      <c r="J29" s="9"/>
      <c r="K29" s="9"/>
    </row>
    <row r="30" spans="3:11" ht="15.4" thickTop="1" thickBot="1">
      <c r="C30" s="13" t="s">
        <v>24</v>
      </c>
      <c r="D30" s="92" t="s">
        <v>4</v>
      </c>
      <c r="E30" s="92"/>
      <c r="F30" s="10"/>
      <c r="G30" s="10"/>
      <c r="H30" s="9"/>
      <c r="I30" s="9"/>
      <c r="J30" s="9"/>
      <c r="K30" s="9"/>
    </row>
    <row r="31" spans="3:11" ht="15" thickTop="1" thickBot="1">
      <c r="C31" s="14" t="s">
        <v>34</v>
      </c>
      <c r="D31" s="87" t="s">
        <v>189</v>
      </c>
      <c r="E31" s="87"/>
      <c r="F31" s="9"/>
      <c r="G31" s="88"/>
      <c r="H31" s="88"/>
      <c r="I31" s="9"/>
      <c r="J31" s="9"/>
      <c r="K31" s="9"/>
    </row>
    <row r="32" spans="3:11" ht="15" thickTop="1" thickBot="1">
      <c r="C32" s="15" t="s">
        <v>11</v>
      </c>
      <c r="D32" s="89">
        <v>7987465</v>
      </c>
      <c r="E32" s="90"/>
      <c r="F32" s="11"/>
      <c r="G32" s="9"/>
      <c r="H32" s="9"/>
      <c r="I32" s="9"/>
      <c r="J32" s="9"/>
      <c r="K32" s="9"/>
    </row>
    <row r="33" spans="3:13" ht="15" thickTop="1" thickBot="1">
      <c r="C33" s="15" t="s">
        <v>12</v>
      </c>
      <c r="D33" s="76"/>
      <c r="E33" s="77"/>
      <c r="F33" s="9"/>
      <c r="G33" s="11"/>
      <c r="H33" s="9"/>
      <c r="I33" s="9"/>
      <c r="J33" s="9"/>
      <c r="K33" s="9"/>
    </row>
    <row r="34" spans="3:13" ht="15" thickTop="1" thickBot="1">
      <c r="C34" s="15" t="s">
        <v>13</v>
      </c>
      <c r="D34" s="89">
        <f>ROUND(D32/24/1.0026,0)</f>
        <v>331948</v>
      </c>
      <c r="E34" s="90"/>
      <c r="F34" s="9"/>
      <c r="G34" s="9"/>
      <c r="H34" s="9"/>
      <c r="I34" s="9"/>
      <c r="J34" s="9"/>
      <c r="K34" s="9"/>
    </row>
    <row r="35" spans="3:13" ht="15" thickTop="1" thickBot="1">
      <c r="C35" s="15" t="s">
        <v>14</v>
      </c>
      <c r="D35" s="89">
        <f>ROUND(D33/24/1.0026,0)</f>
        <v>0</v>
      </c>
      <c r="E35" s="90"/>
      <c r="F35" s="83"/>
      <c r="G35" s="83"/>
      <c r="H35" s="9"/>
      <c r="I35" s="9"/>
      <c r="J35" s="9"/>
      <c r="K35" s="9"/>
    </row>
    <row r="36" spans="3:13" ht="15" thickTop="1" thickBot="1">
      <c r="C36" s="15" t="s">
        <v>15</v>
      </c>
      <c r="D36" s="63">
        <f>D35/D34</f>
        <v>0</v>
      </c>
      <c r="E36" s="64"/>
      <c r="F36" s="9"/>
      <c r="G36" s="9"/>
      <c r="H36" s="9"/>
      <c r="I36" s="9"/>
      <c r="J36" s="9"/>
      <c r="K36" s="9"/>
    </row>
    <row r="37" spans="3:13" ht="15" thickTop="1" thickBot="1">
      <c r="F37" s="9"/>
      <c r="G37" s="9"/>
      <c r="H37" s="9"/>
      <c r="I37" s="9"/>
      <c r="J37" s="9"/>
      <c r="K37" s="9"/>
      <c r="M37" s="12"/>
    </row>
    <row r="38" spans="3:13" ht="41.25" thickTop="1" thickBot="1">
      <c r="C38" s="15" t="s">
        <v>16</v>
      </c>
      <c r="D38" s="42" t="s">
        <v>17</v>
      </c>
      <c r="E38" s="42" t="s">
        <v>130</v>
      </c>
      <c r="F38" s="9"/>
      <c r="G38" s="9"/>
      <c r="H38" s="9"/>
      <c r="I38" s="9"/>
      <c r="J38" s="9"/>
      <c r="K38" s="9"/>
    </row>
    <row r="39" spans="3:13" ht="15" thickTop="1" thickBot="1">
      <c r="C39" s="15" t="s">
        <v>19</v>
      </c>
      <c r="D39" s="17">
        <f>D15</f>
        <v>25.160499999999999</v>
      </c>
      <c r="E39" s="17">
        <f>D39/100/24*365/31/1.0026</f>
        <v>0.12311514926781764</v>
      </c>
      <c r="F39" s="9"/>
      <c r="G39" s="9"/>
      <c r="H39" s="9"/>
      <c r="I39" s="9"/>
      <c r="J39" s="9"/>
      <c r="K39" s="9"/>
    </row>
    <row r="40" spans="3:13" ht="15" thickTop="1" thickBot="1">
      <c r="C40" s="15" t="s">
        <v>139</v>
      </c>
      <c r="D40" s="16">
        <v>0</v>
      </c>
      <c r="E40" s="54"/>
      <c r="F40" s="9"/>
      <c r="G40" s="9"/>
      <c r="H40" s="9"/>
      <c r="I40" s="9"/>
      <c r="J40" s="9"/>
      <c r="K40" s="9"/>
    </row>
    <row r="41" spans="3:13" ht="15" thickTop="1" thickBot="1">
      <c r="F41" s="9"/>
      <c r="G41" s="9"/>
      <c r="H41" s="9"/>
      <c r="I41" s="9"/>
      <c r="J41" s="9"/>
      <c r="K41" s="9"/>
    </row>
    <row r="42" spans="3:13" ht="15.4" thickTop="1" thickBot="1">
      <c r="C42" s="13" t="s">
        <v>24</v>
      </c>
      <c r="D42" s="92" t="s">
        <v>21</v>
      </c>
      <c r="E42" s="92"/>
      <c r="F42" s="9"/>
      <c r="G42" s="9"/>
      <c r="H42" s="9"/>
      <c r="I42" s="9"/>
      <c r="J42" s="9"/>
      <c r="K42" s="9"/>
    </row>
    <row r="43" spans="3:13" ht="15" thickTop="1" thickBot="1">
      <c r="C43" s="14" t="s">
        <v>34</v>
      </c>
      <c r="D43" s="87" t="s">
        <v>189</v>
      </c>
      <c r="E43" s="87"/>
      <c r="F43" s="9"/>
      <c r="G43" s="9"/>
      <c r="H43" s="9"/>
      <c r="I43" s="9"/>
      <c r="J43" s="9"/>
      <c r="K43" s="9"/>
    </row>
    <row r="44" spans="3:13" ht="15" thickTop="1" thickBot="1">
      <c r="C44" s="15" t="s">
        <v>11</v>
      </c>
      <c r="D44" s="76">
        <v>45356396</v>
      </c>
      <c r="E44" s="77"/>
      <c r="F44" s="11"/>
      <c r="G44" s="9"/>
      <c r="H44" s="9"/>
      <c r="I44" s="9"/>
      <c r="J44" s="9"/>
      <c r="K44" s="9"/>
    </row>
    <row r="45" spans="3:13" ht="15" thickTop="1" thickBot="1">
      <c r="C45" s="15" t="s">
        <v>12</v>
      </c>
      <c r="D45" s="76">
        <v>45333561</v>
      </c>
      <c r="E45" s="77"/>
      <c r="F45" s="9"/>
      <c r="G45" s="9"/>
      <c r="H45" s="9"/>
      <c r="I45" s="9"/>
      <c r="J45" s="9"/>
      <c r="K45" s="9"/>
    </row>
    <row r="46" spans="3:13" ht="15" thickTop="1" thickBot="1">
      <c r="C46" s="15" t="s">
        <v>13</v>
      </c>
      <c r="D46" s="76">
        <f>ROUND(D44/24/1.0026,0)</f>
        <v>1884949</v>
      </c>
      <c r="E46" s="77"/>
      <c r="F46" s="9"/>
      <c r="G46" s="9"/>
      <c r="H46" s="9"/>
      <c r="I46" s="9"/>
      <c r="J46" s="9"/>
      <c r="K46" s="9"/>
    </row>
    <row r="47" spans="3:13" ht="15" thickTop="1" thickBot="1">
      <c r="C47" s="15" t="s">
        <v>14</v>
      </c>
      <c r="D47" s="76">
        <f>ROUND(D45/24/1.0026,0)</f>
        <v>1884000</v>
      </c>
      <c r="E47" s="77"/>
      <c r="F47" s="9"/>
      <c r="G47" s="9"/>
      <c r="H47" s="9"/>
      <c r="I47" s="9"/>
      <c r="J47" s="9"/>
      <c r="K47" s="9"/>
    </row>
    <row r="48" spans="3:13" ht="15" thickTop="1" thickBot="1">
      <c r="C48" s="15" t="s">
        <v>15</v>
      </c>
      <c r="D48" s="63">
        <f>D47/D46</f>
        <v>0.9994965381026224</v>
      </c>
      <c r="E48" s="64"/>
      <c r="F48" s="9"/>
      <c r="G48" s="9"/>
      <c r="H48" s="9"/>
      <c r="I48" s="9"/>
      <c r="J48" s="9"/>
      <c r="K48" s="9"/>
    </row>
    <row r="49" spans="3:11" ht="15.75" customHeight="1" thickTop="1" thickBot="1">
      <c r="F49" s="9"/>
      <c r="G49" s="9"/>
      <c r="H49" s="9"/>
      <c r="I49" s="9"/>
      <c r="J49" s="9"/>
      <c r="K49" s="9"/>
    </row>
    <row r="50" spans="3:11" ht="41.25" thickTop="1" thickBot="1">
      <c r="C50" s="15" t="s">
        <v>16</v>
      </c>
      <c r="D50" s="42" t="s">
        <v>17</v>
      </c>
      <c r="E50" s="42" t="s">
        <v>130</v>
      </c>
      <c r="F50" s="9"/>
      <c r="G50" s="9"/>
      <c r="H50" s="9"/>
      <c r="I50" s="9"/>
      <c r="J50" s="9"/>
      <c r="K50" s="9"/>
    </row>
    <row r="51" spans="3:11" ht="15" thickTop="1" thickBot="1">
      <c r="C51" s="15" t="s">
        <v>19</v>
      </c>
      <c r="D51" s="17">
        <f>D27</f>
        <v>40.209099999999999</v>
      </c>
      <c r="E51" s="17">
        <f>D51/100/24*365/31/1.0026</f>
        <v>0.19675083358536624</v>
      </c>
      <c r="F51" s="9"/>
      <c r="G51" s="9"/>
      <c r="H51" s="9"/>
      <c r="I51" s="9"/>
      <c r="J51" s="9"/>
      <c r="K51" s="9"/>
    </row>
    <row r="52" spans="3:11" ht="15" thickTop="1" thickBot="1">
      <c r="C52" s="15" t="s">
        <v>139</v>
      </c>
      <c r="D52" s="16">
        <v>125.4552</v>
      </c>
      <c r="E52" s="17">
        <f>D52/100/24*365/31/1.0026</f>
        <v>0.61387634086858045</v>
      </c>
      <c r="F52" s="9"/>
      <c r="G52" s="9"/>
      <c r="H52" s="9"/>
      <c r="I52" s="9"/>
      <c r="J52" s="9"/>
      <c r="K52" s="9"/>
    </row>
    <row r="53" spans="3:11" ht="14.65" thickTop="1">
      <c r="D53" s="91"/>
      <c r="E53" s="91"/>
      <c r="F53" s="9"/>
      <c r="G53" s="9"/>
      <c r="H53" s="9"/>
      <c r="I53" s="9"/>
      <c r="J53" s="9"/>
      <c r="K53" s="9"/>
    </row>
    <row r="54" spans="3:11">
      <c r="D54" s="91"/>
      <c r="E54" s="91"/>
      <c r="F54" s="9"/>
      <c r="G54" s="9"/>
      <c r="H54" s="9"/>
      <c r="I54" s="9"/>
      <c r="J54" s="9"/>
      <c r="K54" s="9"/>
    </row>
    <row r="55" spans="3:11">
      <c r="D55" s="91"/>
      <c r="E55" s="91"/>
      <c r="F55" s="11"/>
      <c r="G55" s="9"/>
      <c r="H55" s="9"/>
      <c r="I55" s="9"/>
      <c r="J55" s="9"/>
      <c r="K55" s="9"/>
    </row>
    <row r="56" spans="3:11">
      <c r="D56" s="91"/>
      <c r="E56" s="91"/>
      <c r="F56" s="9"/>
      <c r="G56" s="9"/>
      <c r="H56" s="9"/>
      <c r="I56" s="9"/>
      <c r="J56" s="9"/>
      <c r="K56" s="9"/>
    </row>
    <row r="57" spans="3:11">
      <c r="D57" s="91"/>
      <c r="E57" s="91"/>
      <c r="F57" s="9"/>
      <c r="G57" s="9"/>
      <c r="H57" s="9"/>
      <c r="I57" s="9"/>
      <c r="J57" s="9"/>
      <c r="K57" s="9"/>
    </row>
    <row r="58" spans="3:11">
      <c r="D58" s="91"/>
      <c r="E58" s="91"/>
      <c r="F58" s="9"/>
      <c r="G58" s="9"/>
      <c r="H58" s="9"/>
      <c r="I58" s="9"/>
      <c r="J58" s="9"/>
      <c r="K58" s="9"/>
    </row>
    <row r="59" spans="3:11">
      <c r="D59" s="91"/>
      <c r="E59" s="91"/>
      <c r="F59" s="9"/>
      <c r="G59" s="9"/>
      <c r="H59" s="9"/>
      <c r="I59" s="9"/>
      <c r="J59" s="9"/>
      <c r="K59" s="9"/>
    </row>
    <row r="60" spans="3:11">
      <c r="D60"/>
      <c r="F60" s="9"/>
      <c r="G60" s="9"/>
      <c r="H60" s="9"/>
      <c r="I60" s="9"/>
      <c r="J60" s="9"/>
      <c r="K60" s="9"/>
    </row>
    <row r="61" spans="3:11">
      <c r="D61"/>
      <c r="F61" s="9"/>
      <c r="G61" s="9"/>
      <c r="H61" s="9"/>
      <c r="I61" s="9"/>
      <c r="J61" s="9"/>
      <c r="K61" s="9"/>
    </row>
    <row r="62" spans="3:11">
      <c r="D62"/>
      <c r="F62" s="9"/>
      <c r="G62" s="9"/>
      <c r="H62" s="9"/>
      <c r="I62" s="9"/>
      <c r="J62" s="9"/>
      <c r="K62" s="9"/>
    </row>
    <row r="63" spans="3:11">
      <c r="D63"/>
      <c r="F63" s="9"/>
      <c r="G63" s="9"/>
      <c r="H63" s="9"/>
      <c r="I63" s="9"/>
      <c r="J63" s="9"/>
      <c r="K63" s="9"/>
    </row>
    <row r="64" spans="3:11" ht="20.25" customHeight="1">
      <c r="D64"/>
      <c r="F64" s="9"/>
      <c r="G64" s="9"/>
      <c r="H64" s="9"/>
      <c r="I64" s="9"/>
      <c r="J64" s="9"/>
      <c r="K64" s="9"/>
    </row>
    <row r="65" spans="4:6">
      <c r="D65" s="91"/>
      <c r="E65" s="91"/>
    </row>
    <row r="66" spans="4:6">
      <c r="D66" s="91"/>
      <c r="E66" s="91"/>
    </row>
    <row r="67" spans="4:6">
      <c r="D67" s="91"/>
      <c r="E67" s="91"/>
      <c r="F67" s="11"/>
    </row>
    <row r="68" spans="4:6">
      <c r="D68" s="91"/>
      <c r="E68" s="91"/>
    </row>
    <row r="69" spans="4:6">
      <c r="D69" s="91"/>
      <c r="E69" s="91"/>
    </row>
    <row r="70" spans="4:6">
      <c r="D70" s="91"/>
      <c r="E70" s="91"/>
    </row>
    <row r="71" spans="4:6">
      <c r="D71" s="91"/>
      <c r="E71" s="91"/>
    </row>
    <row r="72" spans="4:6" ht="20.25" customHeight="1">
      <c r="D72"/>
    </row>
    <row r="73" spans="4:6">
      <c r="D73"/>
    </row>
    <row r="74" spans="4:6">
      <c r="D74"/>
    </row>
    <row r="75" spans="4:6">
      <c r="D75"/>
    </row>
    <row r="77" spans="4:6" ht="20.25" customHeight="1"/>
    <row r="78" spans="4:6" ht="20.25" customHeight="1"/>
    <row r="79" spans="4:6" ht="20.25" customHeight="1"/>
    <row r="80" spans="4:6" ht="20.25" customHeight="1"/>
    <row r="81" ht="36" customHeight="1"/>
    <row r="82" ht="20.25" customHeight="1"/>
    <row r="83" ht="20.25" customHeight="1"/>
    <row r="84" ht="20.25" customHeight="1"/>
    <row r="85" ht="20.25" customHeight="1"/>
    <row r="86" ht="36" customHeight="1"/>
    <row r="87" ht="20.25" customHeight="1"/>
    <row r="88" ht="20.25" customHeight="1"/>
    <row r="89" ht="20.25" customHeight="1"/>
    <row r="90" ht="20.25" customHeight="1"/>
    <row r="91" ht="36" customHeight="1"/>
    <row r="92" ht="20.25" customHeight="1"/>
    <row r="93" ht="20.25" customHeight="1"/>
    <row r="94" ht="20.25" customHeight="1"/>
    <row r="95" ht="20.25" customHeight="1"/>
    <row r="96" ht="36" customHeight="1"/>
    <row r="97" ht="20.25" customHeight="1"/>
    <row r="98" ht="20.25" customHeight="1"/>
    <row r="99" ht="20.25" customHeight="1"/>
    <row r="100" ht="20.25" customHeight="1"/>
    <row r="101" ht="36" customHeight="1"/>
    <row r="102" ht="20.25" customHeight="1"/>
    <row r="103" ht="20.25" customHeight="1"/>
    <row r="104" ht="20.25" customHeight="1"/>
    <row r="105" ht="20.25" customHeight="1"/>
    <row r="106" ht="36" customHeight="1"/>
    <row r="107" ht="20.25" customHeight="1"/>
    <row r="108" ht="20.25" customHeight="1"/>
    <row r="109" ht="20.25" customHeight="1"/>
    <row r="110" ht="20.25" customHeight="1"/>
    <row r="111" ht="36" customHeight="1"/>
    <row r="112" ht="20.25" customHeight="1"/>
    <row r="113" ht="20.25" customHeight="1"/>
    <row r="114" ht="20.25" customHeight="1"/>
    <row r="115" ht="20.25" customHeight="1"/>
    <row r="116" ht="36" customHeight="1"/>
    <row r="117" ht="20.25" customHeight="1"/>
    <row r="118" ht="20.25" customHeight="1"/>
    <row r="119" ht="20.25" customHeight="1"/>
    <row r="120" ht="20.25" customHeight="1"/>
    <row r="121" ht="36" customHeight="1"/>
    <row r="122" ht="20.25" customHeight="1"/>
    <row r="123" ht="20.25" customHeight="1"/>
    <row r="124" ht="20.25" customHeight="1"/>
    <row r="125" ht="20.25" customHeight="1"/>
    <row r="126" ht="36" customHeight="1"/>
    <row r="127" ht="20.25" customHeight="1"/>
    <row r="128" ht="20.25" customHeight="1"/>
    <row r="129" ht="20.25" customHeight="1"/>
    <row r="130" ht="20.25" customHeight="1"/>
    <row r="131" ht="36" customHeight="1"/>
    <row r="132" ht="20.25" customHeight="1"/>
    <row r="133" ht="20.25" customHeight="1"/>
    <row r="134" ht="20.25" customHeight="1"/>
    <row r="135" ht="20.25" customHeight="1"/>
    <row r="136" ht="36" customHeight="1"/>
    <row r="137" ht="20.25" customHeight="1"/>
    <row r="138" ht="20.25" customHeight="1"/>
    <row r="139" ht="20.25" customHeight="1"/>
    <row r="140" ht="20.25" customHeight="1"/>
    <row r="141" ht="36" customHeight="1"/>
    <row r="142" ht="20.25" customHeight="1"/>
    <row r="143" ht="20.25" customHeight="1"/>
    <row r="144" ht="20.25" customHeight="1"/>
    <row r="145" ht="20.25" customHeight="1"/>
    <row r="146" ht="36" customHeight="1"/>
    <row r="147" ht="20.25" customHeight="1"/>
    <row r="148" ht="20.25" customHeight="1"/>
    <row r="149" ht="20.25" customHeight="1"/>
    <row r="150" ht="20.25" customHeight="1"/>
    <row r="151" ht="36" customHeight="1"/>
    <row r="152" ht="20.25" customHeight="1"/>
    <row r="153" ht="20.25" customHeight="1"/>
    <row r="154" ht="20.25" customHeight="1"/>
    <row r="155" ht="20.25" customHeight="1"/>
    <row r="156" ht="36" customHeight="1"/>
    <row r="157" ht="20.25" customHeight="1"/>
    <row r="158" ht="20.25" customHeight="1"/>
    <row r="159" ht="20.25" customHeight="1"/>
    <row r="160" ht="20.25" customHeight="1"/>
    <row r="161" ht="36" customHeight="1"/>
    <row r="162" ht="20.25" customHeight="1"/>
    <row r="163" ht="20.25" customHeight="1"/>
    <row r="164" ht="20.25" customHeight="1"/>
    <row r="165" ht="20.25" customHeight="1"/>
    <row r="166" ht="36" customHeight="1"/>
    <row r="167" ht="20.25" customHeight="1"/>
    <row r="168" ht="20.25" customHeight="1"/>
    <row r="169" ht="20.25" customHeight="1"/>
    <row r="171" ht="36" customHeight="1"/>
    <row r="172" ht="20.25" customHeight="1"/>
    <row r="173" ht="20.25" customHeight="1"/>
    <row r="174" ht="20.25" customHeight="1"/>
    <row r="175" ht="20.25" customHeight="1"/>
    <row r="176" ht="36" customHeight="1"/>
    <row r="177" ht="20.25" customHeight="1"/>
    <row r="178" ht="20.25" customHeight="1"/>
    <row r="179" ht="20.25" customHeight="1"/>
  </sheetData>
  <mergeCells count="47">
    <mergeCell ref="D68:E68"/>
    <mergeCell ref="D69:E69"/>
    <mergeCell ref="D70:E70"/>
    <mergeCell ref="D71:E71"/>
    <mergeCell ref="D57:E57"/>
    <mergeCell ref="D58:E58"/>
    <mergeCell ref="D59:E59"/>
    <mergeCell ref="D65:E65"/>
    <mergeCell ref="D66:E66"/>
    <mergeCell ref="D67:E67"/>
    <mergeCell ref="D56:E56"/>
    <mergeCell ref="D36:E36"/>
    <mergeCell ref="D42:E42"/>
    <mergeCell ref="D43:E43"/>
    <mergeCell ref="D44:E44"/>
    <mergeCell ref="D45:E45"/>
    <mergeCell ref="D46:E46"/>
    <mergeCell ref="D47:E47"/>
    <mergeCell ref="D48:E48"/>
    <mergeCell ref="D53:E53"/>
    <mergeCell ref="D54:E54"/>
    <mergeCell ref="D55:E55"/>
    <mergeCell ref="D35:E35"/>
    <mergeCell ref="F35:G35"/>
    <mergeCell ref="D20:E20"/>
    <mergeCell ref="D21:E21"/>
    <mergeCell ref="D22:E22"/>
    <mergeCell ref="D23:E23"/>
    <mergeCell ref="D24:E24"/>
    <mergeCell ref="D30:E30"/>
    <mergeCell ref="D31:E31"/>
    <mergeCell ref="G31:H31"/>
    <mergeCell ref="D32:E32"/>
    <mergeCell ref="D33:E33"/>
    <mergeCell ref="D34:E34"/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4D14C-26CF-4C3B-9759-0FF2B1F13103}">
  <dimension ref="C1:M179"/>
  <sheetViews>
    <sheetView showGridLines="0" topLeftCell="A16" workbookViewId="0">
      <selection activeCell="D10" sqref="D10:E10"/>
    </sheetView>
  </sheetViews>
  <sheetFormatPr baseColWidth="10" defaultColWidth="11.3984375" defaultRowHeight="14.25"/>
  <cols>
    <col min="1" max="2" width="7.3984375" customWidth="1"/>
    <col min="3" max="3" width="81.73046875" bestFit="1" customWidth="1"/>
    <col min="4" max="4" width="43" style="40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82" t="s">
        <v>190</v>
      </c>
      <c r="D1" s="82"/>
      <c r="E1" s="82"/>
      <c r="F1" s="82"/>
      <c r="G1" s="82"/>
      <c r="H1" s="82"/>
      <c r="I1" s="82"/>
      <c r="J1" s="82"/>
      <c r="K1" s="82"/>
    </row>
    <row r="2" spans="3:13" ht="30" customHeight="1">
      <c r="C2" s="82"/>
      <c r="D2" s="82"/>
      <c r="E2" s="82"/>
      <c r="F2" s="82"/>
      <c r="G2" s="82"/>
      <c r="H2" s="82"/>
      <c r="I2" s="82"/>
      <c r="J2" s="82"/>
      <c r="K2" s="82"/>
    </row>
    <row r="3" spans="3:13" ht="15" customHeight="1">
      <c r="C3" s="71" t="s">
        <v>2</v>
      </c>
      <c r="D3" s="71"/>
      <c r="E3" s="71"/>
      <c r="F3" s="71"/>
      <c r="G3" s="71"/>
      <c r="H3" s="71"/>
      <c r="I3" s="71"/>
      <c r="J3" s="71"/>
      <c r="K3" s="71"/>
    </row>
    <row r="4" spans="3:13" ht="15" customHeight="1">
      <c r="C4" s="71"/>
      <c r="D4" s="71"/>
      <c r="E4" s="71"/>
      <c r="F4" s="71"/>
      <c r="G4" s="71"/>
      <c r="H4" s="71"/>
      <c r="I4" s="71"/>
      <c r="J4" s="71"/>
      <c r="K4" s="71"/>
    </row>
    <row r="5" spans="3:13" ht="14.65" thickBot="1">
      <c r="C5" s="9"/>
      <c r="D5" s="39"/>
      <c r="E5" s="9"/>
      <c r="F5" s="9"/>
      <c r="G5" s="9"/>
      <c r="H5" s="9"/>
      <c r="I5" s="9"/>
      <c r="J5" s="9"/>
      <c r="K5" s="9"/>
    </row>
    <row r="6" spans="3:13" ht="15.4" thickTop="1" thickBot="1">
      <c r="C6" s="13" t="s">
        <v>3</v>
      </c>
      <c r="D6" s="92" t="s">
        <v>4</v>
      </c>
      <c r="E6" s="92"/>
      <c r="F6" s="10"/>
      <c r="G6" s="10"/>
      <c r="H6" s="9"/>
      <c r="I6" s="9"/>
      <c r="J6" s="9"/>
      <c r="K6" s="9"/>
    </row>
    <row r="7" spans="3:13" ht="15" thickTop="1" thickBot="1">
      <c r="C7" s="14" t="s">
        <v>34</v>
      </c>
      <c r="D7" s="74" t="s">
        <v>191</v>
      </c>
      <c r="E7" s="75"/>
      <c r="F7" s="9"/>
      <c r="G7" s="88"/>
      <c r="H7" s="88"/>
      <c r="I7" s="9"/>
      <c r="J7" s="9"/>
      <c r="K7" s="9"/>
    </row>
    <row r="8" spans="3:13" ht="15" thickTop="1" thickBot="1">
      <c r="C8" s="15" t="s">
        <v>11</v>
      </c>
      <c r="D8" s="102">
        <v>13465343</v>
      </c>
      <c r="E8" s="103"/>
      <c r="F8" s="11"/>
      <c r="G8" s="9"/>
      <c r="H8" s="9"/>
      <c r="I8" s="9"/>
      <c r="J8" s="9"/>
      <c r="K8" s="9"/>
    </row>
    <row r="9" spans="3:13" ht="15" thickTop="1" thickBot="1">
      <c r="C9" s="15" t="s">
        <v>12</v>
      </c>
      <c r="D9" s="89">
        <v>0</v>
      </c>
      <c r="E9" s="90"/>
      <c r="F9" s="9"/>
      <c r="G9" s="11"/>
      <c r="H9" s="9"/>
      <c r="I9" s="9"/>
      <c r="J9" s="9"/>
      <c r="K9" s="9"/>
    </row>
    <row r="10" spans="3:13" ht="15" thickTop="1" thickBot="1">
      <c r="C10" s="15" t="s">
        <v>13</v>
      </c>
      <c r="D10" s="89">
        <f>ROUND(D8/24/1.0026,0)</f>
        <v>559601</v>
      </c>
      <c r="E10" s="90"/>
      <c r="F10" s="9"/>
      <c r="G10" s="9"/>
      <c r="H10" s="9"/>
      <c r="I10" s="9"/>
      <c r="J10" s="9"/>
      <c r="K10" s="9"/>
    </row>
    <row r="11" spans="3:13" ht="15" thickTop="1" thickBot="1">
      <c r="C11" s="15" t="s">
        <v>14</v>
      </c>
      <c r="D11" s="89">
        <f>ROUND(D9/24/1.0026,0)</f>
        <v>0</v>
      </c>
      <c r="E11" s="90"/>
      <c r="F11" s="9"/>
      <c r="G11" s="9"/>
      <c r="H11" s="9"/>
      <c r="I11" s="9"/>
      <c r="J11" s="9"/>
      <c r="K11" s="9"/>
    </row>
    <row r="12" spans="3:13" ht="15" thickTop="1" thickBot="1">
      <c r="C12" s="15" t="s">
        <v>15</v>
      </c>
      <c r="D12" s="63">
        <f>D11/D10</f>
        <v>0</v>
      </c>
      <c r="E12" s="64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16</v>
      </c>
      <c r="D14" s="42" t="s">
        <v>17</v>
      </c>
      <c r="E14" s="42" t="s">
        <v>130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19</v>
      </c>
      <c r="D15" s="51">
        <v>25.160499999999999</v>
      </c>
      <c r="E15" s="17">
        <f>D15/100/24*365/31/1.0026</f>
        <v>0.12311514926781764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139</v>
      </c>
      <c r="D16" s="16">
        <v>0</v>
      </c>
      <c r="E16" s="17">
        <f>D16/24/1.0026</f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5.4" thickTop="1" thickBot="1">
      <c r="C18" s="13" t="s">
        <v>3</v>
      </c>
      <c r="D18" s="92" t="s">
        <v>21</v>
      </c>
      <c r="E18" s="92"/>
      <c r="F18" s="9"/>
      <c r="G18" s="9"/>
      <c r="H18" s="9"/>
      <c r="I18" s="9"/>
      <c r="J18" s="9"/>
      <c r="K18" s="9"/>
    </row>
    <row r="19" spans="3:11" ht="15" thickTop="1" thickBot="1">
      <c r="C19" s="14" t="s">
        <v>34</v>
      </c>
      <c r="D19" s="74" t="s">
        <v>191</v>
      </c>
      <c r="E19" s="75"/>
      <c r="F19" s="9"/>
      <c r="G19" s="9"/>
      <c r="H19" s="9"/>
      <c r="I19" s="9"/>
      <c r="J19" s="9"/>
      <c r="K19" s="9"/>
    </row>
    <row r="20" spans="3:11" ht="15" thickTop="1" thickBot="1">
      <c r="C20" s="15" t="s">
        <v>11</v>
      </c>
      <c r="D20" s="76">
        <v>1708</v>
      </c>
      <c r="E20" s="77"/>
      <c r="F20" s="11"/>
      <c r="G20" s="9"/>
      <c r="H20" s="9"/>
      <c r="I20" s="9"/>
      <c r="J20" s="9"/>
      <c r="K20" s="9"/>
    </row>
    <row r="21" spans="3:11" ht="15" thickTop="1" thickBot="1">
      <c r="C21" s="15" t="s">
        <v>12</v>
      </c>
      <c r="D21" s="76">
        <v>0</v>
      </c>
      <c r="E21" s="77"/>
      <c r="F21" s="11"/>
      <c r="G21" s="9"/>
      <c r="H21" s="9"/>
      <c r="I21" s="9"/>
      <c r="J21" s="9"/>
      <c r="K21" s="9"/>
    </row>
    <row r="22" spans="3:11" ht="15" thickTop="1" thickBot="1">
      <c r="C22" s="15" t="s">
        <v>13</v>
      </c>
      <c r="D22" s="76">
        <f>ROUND(D20/24/1.0026,0)</f>
        <v>71</v>
      </c>
      <c r="E22" s="77"/>
      <c r="F22" s="9"/>
      <c r="G22" s="9"/>
      <c r="H22" s="9"/>
      <c r="I22" s="9"/>
      <c r="J22" s="9"/>
      <c r="K22" s="9"/>
    </row>
    <row r="23" spans="3:11" ht="15" thickTop="1" thickBot="1">
      <c r="C23" s="15" t="s">
        <v>14</v>
      </c>
      <c r="D23" s="89">
        <f>ROUND(D21/24/1.0026,0)</f>
        <v>0</v>
      </c>
      <c r="E23" s="90"/>
      <c r="F23" s="9"/>
      <c r="G23" s="9"/>
      <c r="H23" s="9"/>
      <c r="I23" s="9"/>
      <c r="J23" s="9"/>
      <c r="K23" s="9"/>
    </row>
    <row r="24" spans="3:11" ht="15" thickTop="1" thickBot="1">
      <c r="C24" s="15" t="s">
        <v>15</v>
      </c>
      <c r="D24" s="63">
        <f>D23/D22</f>
        <v>0</v>
      </c>
      <c r="E24" s="64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16</v>
      </c>
      <c r="D26" s="42" t="s">
        <v>17</v>
      </c>
      <c r="E26" s="42" t="s">
        <v>130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19</v>
      </c>
      <c r="D27" s="17">
        <v>40.209099999999999</v>
      </c>
      <c r="E27" s="17">
        <f>D27/100/24*365/31/1.0026</f>
        <v>0.19675083358536624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139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 ht="15" thickTop="1" thickBot="1">
      <c r="F29" s="9"/>
      <c r="G29" s="9"/>
      <c r="H29" s="9"/>
      <c r="I29" s="9"/>
      <c r="J29" s="9"/>
      <c r="K29" s="9"/>
    </row>
    <row r="30" spans="3:11" ht="15.4" thickTop="1" thickBot="1">
      <c r="C30" s="13" t="s">
        <v>24</v>
      </c>
      <c r="D30" s="92" t="s">
        <v>4</v>
      </c>
      <c r="E30" s="92"/>
      <c r="F30" s="10"/>
      <c r="G30" s="10"/>
      <c r="H30" s="9"/>
      <c r="I30" s="9"/>
      <c r="J30" s="9"/>
      <c r="K30" s="9"/>
    </row>
    <row r="31" spans="3:11" ht="15" thickTop="1" thickBot="1">
      <c r="C31" s="14" t="s">
        <v>34</v>
      </c>
      <c r="D31" s="74" t="s">
        <v>191</v>
      </c>
      <c r="E31" s="75"/>
      <c r="F31" s="9"/>
      <c r="G31" s="88"/>
      <c r="H31" s="88"/>
      <c r="I31" s="9"/>
      <c r="J31" s="9"/>
      <c r="K31" s="9"/>
    </row>
    <row r="32" spans="3:11" ht="15" thickTop="1" thickBot="1">
      <c r="C32" s="15" t="s">
        <v>11</v>
      </c>
      <c r="D32" s="89">
        <v>7987465</v>
      </c>
      <c r="E32" s="90"/>
      <c r="F32" s="11"/>
      <c r="G32" s="9"/>
      <c r="H32" s="9"/>
      <c r="I32" s="9"/>
      <c r="J32" s="9"/>
      <c r="K32" s="9"/>
    </row>
    <row r="33" spans="3:13" ht="15" thickTop="1" thickBot="1">
      <c r="C33" s="15" t="s">
        <v>12</v>
      </c>
      <c r="D33" s="76">
        <v>0</v>
      </c>
      <c r="E33" s="77"/>
      <c r="F33" s="9"/>
      <c r="G33" s="11"/>
      <c r="H33" s="9"/>
      <c r="I33" s="9"/>
      <c r="J33" s="9"/>
      <c r="K33" s="9"/>
    </row>
    <row r="34" spans="3:13" ht="15" thickTop="1" thickBot="1">
      <c r="C34" s="15" t="s">
        <v>13</v>
      </c>
      <c r="D34" s="89">
        <f>ROUND(D32/24/1.0026,0)</f>
        <v>331948</v>
      </c>
      <c r="E34" s="90"/>
      <c r="F34" s="9"/>
      <c r="G34" s="9"/>
      <c r="H34" s="9"/>
      <c r="I34" s="9"/>
      <c r="J34" s="9"/>
      <c r="K34" s="9"/>
    </row>
    <row r="35" spans="3:13" ht="15" thickTop="1" thickBot="1">
      <c r="C35" s="15" t="s">
        <v>14</v>
      </c>
      <c r="D35" s="89">
        <f>ROUND(D33/24/1.0026,0)</f>
        <v>0</v>
      </c>
      <c r="E35" s="90"/>
      <c r="F35" s="83"/>
      <c r="G35" s="83"/>
      <c r="H35" s="9"/>
      <c r="I35" s="9"/>
      <c r="J35" s="9"/>
      <c r="K35" s="9"/>
    </row>
    <row r="36" spans="3:13" ht="15" thickTop="1" thickBot="1">
      <c r="C36" s="15" t="s">
        <v>15</v>
      </c>
      <c r="D36" s="63">
        <f>D35/D34</f>
        <v>0</v>
      </c>
      <c r="E36" s="64"/>
      <c r="F36" s="9"/>
      <c r="G36" s="9"/>
      <c r="H36" s="9"/>
      <c r="I36" s="9"/>
      <c r="J36" s="9"/>
      <c r="K36" s="9"/>
    </row>
    <row r="37" spans="3:13" ht="15" thickTop="1" thickBot="1">
      <c r="F37" s="9"/>
      <c r="G37" s="9"/>
      <c r="H37" s="9"/>
      <c r="I37" s="9"/>
      <c r="J37" s="9"/>
      <c r="K37" s="9"/>
      <c r="M37" s="12"/>
    </row>
    <row r="38" spans="3:13" ht="41.25" thickTop="1" thickBot="1">
      <c r="C38" s="15" t="s">
        <v>16</v>
      </c>
      <c r="D38" s="42" t="s">
        <v>17</v>
      </c>
      <c r="E38" s="42" t="s">
        <v>130</v>
      </c>
      <c r="F38" s="9"/>
      <c r="G38" s="9"/>
      <c r="H38" s="9"/>
      <c r="I38" s="9"/>
      <c r="J38" s="9"/>
      <c r="K38" s="9"/>
    </row>
    <row r="39" spans="3:13" ht="15" thickTop="1" thickBot="1">
      <c r="C39" s="15" t="s">
        <v>19</v>
      </c>
      <c r="D39" s="17">
        <f>D15</f>
        <v>25.160499999999999</v>
      </c>
      <c r="E39" s="17">
        <f>D39/100/24*365/31/1.0026</f>
        <v>0.12311514926781764</v>
      </c>
      <c r="F39" s="9"/>
      <c r="G39" s="9"/>
      <c r="H39" s="9"/>
      <c r="I39" s="9"/>
      <c r="J39" s="9"/>
      <c r="K39" s="9"/>
    </row>
    <row r="40" spans="3:13" ht="15" thickTop="1" thickBot="1">
      <c r="C40" s="15" t="s">
        <v>139</v>
      </c>
      <c r="D40" s="16">
        <v>0</v>
      </c>
      <c r="E40" s="54"/>
      <c r="F40" s="9"/>
      <c r="G40" s="9"/>
      <c r="H40" s="9"/>
      <c r="I40" s="9"/>
      <c r="J40" s="9"/>
      <c r="K40" s="9"/>
    </row>
    <row r="41" spans="3:13" ht="15" thickTop="1" thickBot="1">
      <c r="F41" s="9"/>
      <c r="G41" s="9"/>
      <c r="H41" s="9"/>
      <c r="I41" s="9"/>
      <c r="J41" s="9"/>
      <c r="K41" s="9"/>
    </row>
    <row r="42" spans="3:13" ht="15.4" thickTop="1" thickBot="1">
      <c r="C42" s="13" t="s">
        <v>24</v>
      </c>
      <c r="D42" s="92" t="s">
        <v>21</v>
      </c>
      <c r="E42" s="92"/>
      <c r="F42" s="9"/>
      <c r="G42" s="9"/>
      <c r="H42" s="9"/>
      <c r="I42" s="9"/>
      <c r="J42" s="9"/>
      <c r="K42" s="9"/>
    </row>
    <row r="43" spans="3:13" ht="15" thickTop="1" thickBot="1">
      <c r="C43" s="14" t="s">
        <v>34</v>
      </c>
      <c r="D43" s="74" t="s">
        <v>191</v>
      </c>
      <c r="E43" s="75"/>
      <c r="F43" s="9"/>
      <c r="G43" s="9"/>
      <c r="H43" s="9"/>
      <c r="I43" s="9"/>
      <c r="J43" s="9"/>
      <c r="K43" s="9"/>
    </row>
    <row r="44" spans="3:13" ht="15" thickTop="1" thickBot="1">
      <c r="C44" s="15" t="s">
        <v>11</v>
      </c>
      <c r="D44" s="76">
        <v>439908</v>
      </c>
      <c r="E44" s="77"/>
      <c r="F44" s="11"/>
      <c r="G44" s="9"/>
      <c r="H44" s="9"/>
      <c r="I44" s="9"/>
      <c r="J44" s="9"/>
      <c r="K44" s="9"/>
    </row>
    <row r="45" spans="3:13" ht="15" thickTop="1" thickBot="1">
      <c r="C45" s="15" t="s">
        <v>12</v>
      </c>
      <c r="D45" s="76">
        <v>439908</v>
      </c>
      <c r="E45" s="77"/>
      <c r="F45" s="9"/>
      <c r="G45" s="9"/>
      <c r="H45" s="9"/>
      <c r="I45" s="9"/>
      <c r="J45" s="9"/>
      <c r="K45" s="9"/>
    </row>
    <row r="46" spans="3:13" ht="15" thickTop="1" thickBot="1">
      <c r="C46" s="15" t="s">
        <v>13</v>
      </c>
      <c r="D46" s="76">
        <f>ROUND(D44/24/1.0026,0)</f>
        <v>18282</v>
      </c>
      <c r="E46" s="77"/>
      <c r="F46" s="9"/>
      <c r="G46" s="9"/>
      <c r="H46" s="9"/>
      <c r="I46" s="9"/>
      <c r="J46" s="9"/>
      <c r="K46" s="9"/>
    </row>
    <row r="47" spans="3:13" ht="15" thickTop="1" thickBot="1">
      <c r="C47" s="15" t="s">
        <v>14</v>
      </c>
      <c r="D47" s="76">
        <f>ROUND(D45/24/1.0026,0)</f>
        <v>18282</v>
      </c>
      <c r="E47" s="77"/>
      <c r="F47" s="9"/>
      <c r="G47" s="9"/>
      <c r="H47" s="9"/>
      <c r="I47" s="9"/>
      <c r="J47" s="9"/>
      <c r="K47" s="9"/>
    </row>
    <row r="48" spans="3:13" ht="15" thickTop="1" thickBot="1">
      <c r="C48" s="15" t="s">
        <v>15</v>
      </c>
      <c r="D48" s="63">
        <f>D47/D46</f>
        <v>1</v>
      </c>
      <c r="E48" s="64"/>
      <c r="F48" s="9"/>
      <c r="G48" s="9"/>
      <c r="H48" s="9"/>
      <c r="I48" s="9"/>
      <c r="J48" s="9"/>
      <c r="K48" s="9"/>
    </row>
    <row r="49" spans="3:11" ht="15.75" customHeight="1" thickTop="1" thickBot="1">
      <c r="F49" s="9"/>
      <c r="G49" s="9"/>
      <c r="H49" s="9"/>
      <c r="I49" s="9"/>
      <c r="J49" s="9"/>
      <c r="K49" s="9"/>
    </row>
    <row r="50" spans="3:11" ht="41.25" thickTop="1" thickBot="1">
      <c r="C50" s="15" t="s">
        <v>16</v>
      </c>
      <c r="D50" s="42" t="s">
        <v>17</v>
      </c>
      <c r="E50" s="42" t="s">
        <v>130</v>
      </c>
      <c r="F50" s="9"/>
      <c r="G50" s="9"/>
      <c r="H50" s="9"/>
      <c r="I50" s="9"/>
      <c r="J50" s="9"/>
      <c r="K50" s="9"/>
    </row>
    <row r="51" spans="3:11" ht="15" thickTop="1" thickBot="1">
      <c r="C51" s="15" t="s">
        <v>19</v>
      </c>
      <c r="D51" s="17">
        <f>D27</f>
        <v>40.209099999999999</v>
      </c>
      <c r="E51" s="17">
        <f>D51/100/24*365/31/1.0026</f>
        <v>0.19675083358536624</v>
      </c>
      <c r="F51" s="9"/>
      <c r="G51" s="9"/>
      <c r="H51" s="9"/>
      <c r="I51" s="9"/>
      <c r="J51" s="9"/>
      <c r="K51" s="9"/>
    </row>
    <row r="52" spans="3:11" ht="15" thickTop="1" thickBot="1">
      <c r="C52" s="15" t="s">
        <v>139</v>
      </c>
      <c r="D52" s="16">
        <v>0</v>
      </c>
      <c r="E52" s="23">
        <v>0</v>
      </c>
      <c r="F52" s="9"/>
      <c r="G52" s="9"/>
      <c r="H52" s="9"/>
      <c r="I52" s="9"/>
      <c r="J52" s="9"/>
      <c r="K52" s="9"/>
    </row>
    <row r="53" spans="3:11" ht="14.65" thickTop="1">
      <c r="D53" s="91"/>
      <c r="E53" s="91"/>
      <c r="F53" s="9"/>
      <c r="G53" s="9"/>
      <c r="H53" s="9"/>
      <c r="I53" s="9"/>
      <c r="J53" s="9"/>
      <c r="K53" s="9"/>
    </row>
    <row r="54" spans="3:11">
      <c r="D54" s="91"/>
      <c r="E54" s="91"/>
      <c r="F54" s="9"/>
      <c r="G54" s="9"/>
      <c r="H54" s="9"/>
      <c r="I54" s="9"/>
      <c r="J54" s="9"/>
      <c r="K54" s="9"/>
    </row>
    <row r="55" spans="3:11">
      <c r="D55" s="91"/>
      <c r="E55" s="91"/>
      <c r="F55" s="11"/>
      <c r="G55" s="9"/>
      <c r="H55" s="9"/>
      <c r="I55" s="9"/>
      <c r="J55" s="9"/>
      <c r="K55" s="9"/>
    </row>
    <row r="56" spans="3:11">
      <c r="D56" s="91"/>
      <c r="E56" s="91"/>
      <c r="F56" s="9"/>
      <c r="G56" s="9"/>
      <c r="H56" s="9"/>
      <c r="I56" s="9"/>
      <c r="J56" s="9"/>
      <c r="K56" s="9"/>
    </row>
    <row r="57" spans="3:11">
      <c r="D57" s="91"/>
      <c r="E57" s="91"/>
      <c r="F57" s="9"/>
      <c r="G57" s="9"/>
      <c r="H57" s="9"/>
      <c r="I57" s="9"/>
      <c r="J57" s="9"/>
      <c r="K57" s="9"/>
    </row>
    <row r="58" spans="3:11">
      <c r="D58" s="91"/>
      <c r="E58" s="91"/>
      <c r="F58" s="9"/>
      <c r="G58" s="9"/>
      <c r="H58" s="9"/>
      <c r="I58" s="9"/>
      <c r="J58" s="9"/>
      <c r="K58" s="9"/>
    </row>
    <row r="59" spans="3:11">
      <c r="D59" s="91"/>
      <c r="E59" s="91"/>
      <c r="F59" s="9"/>
      <c r="G59" s="9"/>
      <c r="H59" s="9"/>
      <c r="I59" s="9"/>
      <c r="J59" s="9"/>
      <c r="K59" s="9"/>
    </row>
    <row r="60" spans="3:11">
      <c r="D60"/>
      <c r="F60" s="9"/>
      <c r="G60" s="9"/>
      <c r="H60" s="9"/>
      <c r="I60" s="9"/>
      <c r="J60" s="9"/>
      <c r="K60" s="9"/>
    </row>
    <row r="61" spans="3:11">
      <c r="D61"/>
      <c r="F61" s="9"/>
      <c r="G61" s="9"/>
      <c r="H61" s="9"/>
      <c r="I61" s="9"/>
      <c r="J61" s="9"/>
      <c r="K61" s="9"/>
    </row>
    <row r="62" spans="3:11">
      <c r="D62"/>
      <c r="F62" s="9"/>
      <c r="G62" s="9"/>
      <c r="H62" s="9"/>
      <c r="I62" s="9"/>
      <c r="J62" s="9"/>
      <c r="K62" s="9"/>
    </row>
    <row r="63" spans="3:11">
      <c r="D63"/>
      <c r="F63" s="9"/>
      <c r="G63" s="9"/>
      <c r="H63" s="9"/>
      <c r="I63" s="9"/>
      <c r="J63" s="9"/>
      <c r="K63" s="9"/>
    </row>
    <row r="64" spans="3:11" ht="20.25" customHeight="1">
      <c r="D64"/>
      <c r="F64" s="9"/>
      <c r="G64" s="9"/>
      <c r="H64" s="9"/>
      <c r="I64" s="9"/>
      <c r="J64" s="9"/>
      <c r="K64" s="9"/>
    </row>
    <row r="65" spans="4:6">
      <c r="D65" s="91"/>
      <c r="E65" s="91"/>
    </row>
    <row r="66" spans="4:6">
      <c r="D66" s="91"/>
      <c r="E66" s="91"/>
    </row>
    <row r="67" spans="4:6">
      <c r="D67" s="91"/>
      <c r="E67" s="91"/>
      <c r="F67" s="11"/>
    </row>
    <row r="68" spans="4:6">
      <c r="D68" s="91"/>
      <c r="E68" s="91"/>
    </row>
    <row r="69" spans="4:6">
      <c r="D69" s="91"/>
      <c r="E69" s="91"/>
    </row>
    <row r="70" spans="4:6">
      <c r="D70" s="91"/>
      <c r="E70" s="91"/>
    </row>
    <row r="71" spans="4:6">
      <c r="D71" s="91"/>
      <c r="E71" s="91"/>
    </row>
    <row r="72" spans="4:6" ht="20.25" customHeight="1">
      <c r="D72"/>
    </row>
    <row r="73" spans="4:6">
      <c r="D73"/>
    </row>
    <row r="74" spans="4:6">
      <c r="D74"/>
    </row>
    <row r="75" spans="4:6">
      <c r="D75"/>
    </row>
    <row r="77" spans="4:6" ht="20.25" customHeight="1"/>
    <row r="78" spans="4:6" ht="20.25" customHeight="1"/>
    <row r="79" spans="4:6" ht="20.25" customHeight="1"/>
    <row r="80" spans="4:6" ht="20.25" customHeight="1"/>
    <row r="81" ht="36" customHeight="1"/>
    <row r="82" ht="20.25" customHeight="1"/>
    <row r="83" ht="20.25" customHeight="1"/>
    <row r="84" ht="20.25" customHeight="1"/>
    <row r="85" ht="20.25" customHeight="1"/>
    <row r="86" ht="36" customHeight="1"/>
    <row r="87" ht="20.25" customHeight="1"/>
    <row r="88" ht="20.25" customHeight="1"/>
    <row r="89" ht="20.25" customHeight="1"/>
    <row r="90" ht="20.25" customHeight="1"/>
    <row r="91" ht="36" customHeight="1"/>
    <row r="92" ht="20.25" customHeight="1"/>
    <row r="93" ht="20.25" customHeight="1"/>
    <row r="94" ht="20.25" customHeight="1"/>
    <row r="95" ht="20.25" customHeight="1"/>
    <row r="96" ht="36" customHeight="1"/>
    <row r="97" ht="20.25" customHeight="1"/>
    <row r="98" ht="20.25" customHeight="1"/>
    <row r="99" ht="20.25" customHeight="1"/>
    <row r="100" ht="20.25" customHeight="1"/>
    <row r="101" ht="36" customHeight="1"/>
    <row r="102" ht="20.25" customHeight="1"/>
    <row r="103" ht="20.25" customHeight="1"/>
    <row r="104" ht="20.25" customHeight="1"/>
    <row r="105" ht="20.25" customHeight="1"/>
    <row r="106" ht="36" customHeight="1"/>
    <row r="107" ht="20.25" customHeight="1"/>
    <row r="108" ht="20.25" customHeight="1"/>
    <row r="109" ht="20.25" customHeight="1"/>
    <row r="110" ht="20.25" customHeight="1"/>
    <row r="111" ht="36" customHeight="1"/>
    <row r="112" ht="20.25" customHeight="1"/>
    <row r="113" ht="20.25" customHeight="1"/>
    <row r="114" ht="20.25" customHeight="1"/>
    <row r="115" ht="20.25" customHeight="1"/>
    <row r="116" ht="36" customHeight="1"/>
    <row r="117" ht="20.25" customHeight="1"/>
    <row r="118" ht="20.25" customHeight="1"/>
    <row r="119" ht="20.25" customHeight="1"/>
    <row r="120" ht="20.25" customHeight="1"/>
    <row r="121" ht="36" customHeight="1"/>
    <row r="122" ht="20.25" customHeight="1"/>
    <row r="123" ht="20.25" customHeight="1"/>
    <row r="124" ht="20.25" customHeight="1"/>
    <row r="125" ht="20.25" customHeight="1"/>
    <row r="126" ht="36" customHeight="1"/>
    <row r="127" ht="20.25" customHeight="1"/>
    <row r="128" ht="20.25" customHeight="1"/>
    <row r="129" ht="20.25" customHeight="1"/>
    <row r="130" ht="20.25" customHeight="1"/>
    <row r="131" ht="36" customHeight="1"/>
    <row r="132" ht="20.25" customHeight="1"/>
    <row r="133" ht="20.25" customHeight="1"/>
    <row r="134" ht="20.25" customHeight="1"/>
    <row r="135" ht="20.25" customHeight="1"/>
    <row r="136" ht="36" customHeight="1"/>
    <row r="137" ht="20.25" customHeight="1"/>
    <row r="138" ht="20.25" customHeight="1"/>
    <row r="139" ht="20.25" customHeight="1"/>
    <row r="140" ht="20.25" customHeight="1"/>
    <row r="141" ht="36" customHeight="1"/>
    <row r="142" ht="20.25" customHeight="1"/>
    <row r="143" ht="20.25" customHeight="1"/>
    <row r="144" ht="20.25" customHeight="1"/>
    <row r="145" ht="20.25" customHeight="1"/>
    <row r="146" ht="36" customHeight="1"/>
    <row r="147" ht="20.25" customHeight="1"/>
    <row r="148" ht="20.25" customHeight="1"/>
    <row r="149" ht="20.25" customHeight="1"/>
    <row r="150" ht="20.25" customHeight="1"/>
    <row r="151" ht="36" customHeight="1"/>
    <row r="152" ht="20.25" customHeight="1"/>
    <row r="153" ht="20.25" customHeight="1"/>
    <row r="154" ht="20.25" customHeight="1"/>
    <row r="155" ht="20.25" customHeight="1"/>
    <row r="156" ht="36" customHeight="1"/>
    <row r="157" ht="20.25" customHeight="1"/>
    <row r="158" ht="20.25" customHeight="1"/>
    <row r="159" ht="20.25" customHeight="1"/>
    <row r="160" ht="20.25" customHeight="1"/>
    <row r="161" ht="36" customHeight="1"/>
    <row r="162" ht="20.25" customHeight="1"/>
    <row r="163" ht="20.25" customHeight="1"/>
    <row r="164" ht="20.25" customHeight="1"/>
    <row r="165" ht="20.25" customHeight="1"/>
    <row r="166" ht="36" customHeight="1"/>
    <row r="167" ht="20.25" customHeight="1"/>
    <row r="168" ht="20.25" customHeight="1"/>
    <row r="169" ht="20.25" customHeight="1"/>
    <row r="171" ht="36" customHeight="1"/>
    <row r="172" ht="20.25" customHeight="1"/>
    <row r="173" ht="20.25" customHeight="1"/>
    <row r="174" ht="20.25" customHeight="1"/>
    <row r="175" ht="20.25" customHeight="1"/>
    <row r="176" ht="36" customHeight="1"/>
    <row r="177" ht="20.25" customHeight="1"/>
    <row r="178" ht="20.25" customHeight="1"/>
    <row r="179" ht="20.25" customHeight="1"/>
  </sheetData>
  <mergeCells count="47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35:E35"/>
    <mergeCell ref="F35:G35"/>
    <mergeCell ref="D20:E20"/>
    <mergeCell ref="D21:E21"/>
    <mergeCell ref="D22:E22"/>
    <mergeCell ref="D23:E23"/>
    <mergeCell ref="D24:E24"/>
    <mergeCell ref="D30:E30"/>
    <mergeCell ref="D31:E31"/>
    <mergeCell ref="G31:H31"/>
    <mergeCell ref="D32:E32"/>
    <mergeCell ref="D33:E33"/>
    <mergeCell ref="D34:E34"/>
    <mergeCell ref="D56:E56"/>
    <mergeCell ref="D36:E36"/>
    <mergeCell ref="D42:E42"/>
    <mergeCell ref="D43:E43"/>
    <mergeCell ref="D44:E44"/>
    <mergeCell ref="D45:E45"/>
    <mergeCell ref="D46:E46"/>
    <mergeCell ref="D47:E47"/>
    <mergeCell ref="D48:E48"/>
    <mergeCell ref="D53:E53"/>
    <mergeCell ref="D54:E54"/>
    <mergeCell ref="D55:E55"/>
    <mergeCell ref="D68:E68"/>
    <mergeCell ref="D69:E69"/>
    <mergeCell ref="D70:E70"/>
    <mergeCell ref="D71:E71"/>
    <mergeCell ref="D57:E57"/>
    <mergeCell ref="D58:E58"/>
    <mergeCell ref="D59:E59"/>
    <mergeCell ref="D65:E65"/>
    <mergeCell ref="D66:E66"/>
    <mergeCell ref="D67:E67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152F6-464C-48BA-8A79-A482543ACD77}">
  <dimension ref="C1:M179"/>
  <sheetViews>
    <sheetView showGridLines="0" zoomScale="80" zoomScaleNormal="80" workbookViewId="0">
      <selection activeCell="F39" sqref="F39"/>
    </sheetView>
  </sheetViews>
  <sheetFormatPr baseColWidth="10" defaultColWidth="11.3984375" defaultRowHeight="14.25"/>
  <cols>
    <col min="1" max="2" width="7.3984375" customWidth="1"/>
    <col min="3" max="3" width="81.73046875" bestFit="1" customWidth="1"/>
    <col min="4" max="4" width="43" style="40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82" t="s">
        <v>192</v>
      </c>
      <c r="D1" s="82"/>
      <c r="E1" s="82"/>
      <c r="F1" s="82"/>
      <c r="G1" s="82"/>
      <c r="H1" s="82"/>
      <c r="I1" s="82"/>
      <c r="J1" s="82"/>
      <c r="K1" s="82"/>
    </row>
    <row r="2" spans="3:13" ht="30" customHeight="1">
      <c r="C2" s="82"/>
      <c r="D2" s="82"/>
      <c r="E2" s="82"/>
      <c r="F2" s="82"/>
      <c r="G2" s="82"/>
      <c r="H2" s="82"/>
      <c r="I2" s="82"/>
      <c r="J2" s="82"/>
      <c r="K2" s="82"/>
    </row>
    <row r="3" spans="3:13" ht="15" customHeight="1">
      <c r="C3" s="71" t="s">
        <v>2</v>
      </c>
      <c r="D3" s="71"/>
      <c r="E3" s="71"/>
      <c r="F3" s="71"/>
      <c r="G3" s="71"/>
      <c r="H3" s="71"/>
      <c r="I3" s="71"/>
      <c r="J3" s="71"/>
      <c r="K3" s="71"/>
    </row>
    <row r="4" spans="3:13" ht="15" customHeight="1">
      <c r="C4" s="71"/>
      <c r="D4" s="71"/>
      <c r="E4" s="71"/>
      <c r="F4" s="71"/>
      <c r="G4" s="71"/>
      <c r="H4" s="71"/>
      <c r="I4" s="71"/>
      <c r="J4" s="71"/>
      <c r="K4" s="71"/>
    </row>
    <row r="5" spans="3:13" ht="14.65" thickBot="1">
      <c r="C5" s="9"/>
      <c r="D5" s="39"/>
      <c r="E5" s="9"/>
      <c r="F5" s="9"/>
      <c r="G5" s="9"/>
      <c r="H5" s="9"/>
      <c r="I5" s="9"/>
      <c r="J5" s="9"/>
      <c r="K5" s="9"/>
    </row>
    <row r="6" spans="3:13" ht="15.4" thickTop="1" thickBot="1">
      <c r="C6" s="13" t="s">
        <v>3</v>
      </c>
      <c r="D6" s="92" t="s">
        <v>4</v>
      </c>
      <c r="E6" s="92"/>
      <c r="F6" s="10"/>
      <c r="G6" s="10"/>
      <c r="H6" s="9"/>
      <c r="I6" s="9"/>
      <c r="J6" s="9"/>
      <c r="K6" s="9"/>
    </row>
    <row r="7" spans="3:13" ht="15" thickTop="1" thickBot="1">
      <c r="C7" s="14" t="s">
        <v>34</v>
      </c>
      <c r="D7" s="74" t="s">
        <v>193</v>
      </c>
      <c r="E7" s="75"/>
      <c r="F7" s="9"/>
      <c r="G7" s="88"/>
      <c r="H7" s="88"/>
      <c r="I7" s="9"/>
      <c r="J7" s="9"/>
      <c r="K7" s="9"/>
    </row>
    <row r="8" spans="3:13" ht="15" thickTop="1" thickBot="1">
      <c r="C8" s="15" t="s">
        <v>11</v>
      </c>
      <c r="D8" s="102">
        <v>13465343</v>
      </c>
      <c r="E8" s="103"/>
      <c r="F8" s="11"/>
      <c r="G8" s="9"/>
      <c r="H8" s="9"/>
      <c r="I8" s="9"/>
      <c r="J8" s="9"/>
      <c r="K8" s="9"/>
    </row>
    <row r="9" spans="3:13" ht="15" thickTop="1" thickBot="1">
      <c r="C9" s="15" t="s">
        <v>12</v>
      </c>
      <c r="D9" s="89">
        <v>962496</v>
      </c>
      <c r="E9" s="90"/>
      <c r="F9" s="9"/>
      <c r="G9" s="11"/>
      <c r="H9" s="9"/>
      <c r="I9" s="9"/>
      <c r="J9" s="9"/>
      <c r="K9" s="9"/>
    </row>
    <row r="10" spans="3:13" ht="15" thickTop="1" thickBot="1">
      <c r="C10" s="15" t="s">
        <v>13</v>
      </c>
      <c r="D10" s="89">
        <f>ROUND(D8/24/1.0026,0)</f>
        <v>559601</v>
      </c>
      <c r="E10" s="90"/>
      <c r="F10" s="9"/>
      <c r="G10" s="9"/>
      <c r="H10" s="9"/>
      <c r="I10" s="9"/>
      <c r="J10" s="9"/>
      <c r="K10" s="9"/>
    </row>
    <row r="11" spans="3:13" ht="15" thickTop="1" thickBot="1">
      <c r="C11" s="15" t="s">
        <v>14</v>
      </c>
      <c r="D11" s="89">
        <f>ROUND(D9/24/1.0026,0)</f>
        <v>40000</v>
      </c>
      <c r="E11" s="90"/>
      <c r="F11" s="9"/>
      <c r="G11" s="9"/>
      <c r="H11" s="9"/>
      <c r="I11" s="9"/>
      <c r="J11" s="9"/>
      <c r="K11" s="9"/>
    </row>
    <row r="12" spans="3:13" ht="15" thickTop="1" thickBot="1">
      <c r="C12" s="15" t="s">
        <v>15</v>
      </c>
      <c r="D12" s="63">
        <f>D11/D10</f>
        <v>7.1479500572729504E-2</v>
      </c>
      <c r="E12" s="64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16</v>
      </c>
      <c r="D14" s="42" t="s">
        <v>17</v>
      </c>
      <c r="E14" s="42" t="s">
        <v>130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19</v>
      </c>
      <c r="D15" s="51">
        <v>22.7256</v>
      </c>
      <c r="E15" s="17">
        <f>D15/100/24*365/28/1.0026</f>
        <v>0.12311507936507939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139</v>
      </c>
      <c r="D16" s="16">
        <v>0</v>
      </c>
      <c r="E16" s="17">
        <f>D16/24/1.0026</f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5.4" thickTop="1" thickBot="1">
      <c r="C18" s="13" t="s">
        <v>3</v>
      </c>
      <c r="D18" s="92" t="s">
        <v>21</v>
      </c>
      <c r="E18" s="92"/>
      <c r="F18" s="9"/>
      <c r="G18" s="9"/>
      <c r="H18" s="9"/>
      <c r="I18" s="9"/>
      <c r="J18" s="9"/>
      <c r="K18" s="9"/>
    </row>
    <row r="19" spans="3:11" ht="15" thickTop="1" thickBot="1">
      <c r="C19" s="14" t="s">
        <v>34</v>
      </c>
      <c r="D19" s="74" t="s">
        <v>193</v>
      </c>
      <c r="E19" s="75"/>
      <c r="F19" s="9"/>
      <c r="G19" s="9"/>
      <c r="H19" s="9"/>
      <c r="I19" s="9"/>
      <c r="J19" s="9"/>
      <c r="K19" s="9"/>
    </row>
    <row r="20" spans="3:11" ht="15" thickTop="1" thickBot="1">
      <c r="C20" s="15" t="s">
        <v>11</v>
      </c>
      <c r="D20" s="76">
        <v>1708</v>
      </c>
      <c r="E20" s="77"/>
      <c r="F20" s="11"/>
      <c r="G20" s="9"/>
      <c r="H20" s="9"/>
      <c r="I20" s="9"/>
      <c r="J20" s="9"/>
      <c r="K20" s="9"/>
    </row>
    <row r="21" spans="3:11" ht="15" thickTop="1" thickBot="1">
      <c r="C21" s="15" t="s">
        <v>12</v>
      </c>
      <c r="D21" s="76">
        <v>0</v>
      </c>
      <c r="E21" s="77"/>
      <c r="F21" s="11"/>
      <c r="G21" s="9"/>
      <c r="H21" s="9"/>
      <c r="I21" s="9"/>
      <c r="J21" s="9"/>
      <c r="K21" s="9"/>
    </row>
    <row r="22" spans="3:11" ht="15" thickTop="1" thickBot="1">
      <c r="C22" s="15" t="s">
        <v>13</v>
      </c>
      <c r="D22" s="76">
        <f>ROUND(D20/24/1.0026,0)</f>
        <v>71</v>
      </c>
      <c r="E22" s="77"/>
      <c r="F22" s="9"/>
      <c r="G22" s="9"/>
      <c r="H22" s="9"/>
      <c r="I22" s="9"/>
      <c r="J22" s="9"/>
      <c r="K22" s="9"/>
    </row>
    <row r="23" spans="3:11" ht="15" thickTop="1" thickBot="1">
      <c r="C23" s="15" t="s">
        <v>14</v>
      </c>
      <c r="D23" s="89">
        <f>ROUND(D21/24/1.0026,0)</f>
        <v>0</v>
      </c>
      <c r="E23" s="90"/>
      <c r="F23" s="9"/>
      <c r="G23" s="9"/>
      <c r="H23" s="9"/>
      <c r="I23" s="9"/>
      <c r="J23" s="9"/>
      <c r="K23" s="9"/>
    </row>
    <row r="24" spans="3:11" ht="15" thickTop="1" thickBot="1">
      <c r="C24" s="15" t="s">
        <v>15</v>
      </c>
      <c r="D24" s="63">
        <f>D23/D22</f>
        <v>0</v>
      </c>
      <c r="E24" s="64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16</v>
      </c>
      <c r="D26" s="42" t="s">
        <v>17</v>
      </c>
      <c r="E26" s="42" t="s">
        <v>130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19</v>
      </c>
      <c r="D27" s="17">
        <v>36.317900000000002</v>
      </c>
      <c r="E27" s="17">
        <f>D27/100/24*365/28/1.0026</f>
        <v>0.19675085106105081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139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 ht="15" thickTop="1" thickBot="1">
      <c r="F29" s="9"/>
      <c r="G29" s="9"/>
      <c r="H29" s="9"/>
      <c r="I29" s="9"/>
      <c r="J29" s="9"/>
      <c r="K29" s="9"/>
    </row>
    <row r="30" spans="3:11" ht="15.4" thickTop="1" thickBot="1">
      <c r="C30" s="13" t="s">
        <v>24</v>
      </c>
      <c r="D30" s="92" t="s">
        <v>4</v>
      </c>
      <c r="E30" s="92"/>
      <c r="F30" s="10"/>
      <c r="G30" s="10"/>
      <c r="H30" s="9"/>
      <c r="I30" s="9"/>
      <c r="J30" s="9"/>
      <c r="K30" s="9"/>
    </row>
    <row r="31" spans="3:11" ht="15" thickTop="1" thickBot="1">
      <c r="C31" s="14" t="s">
        <v>34</v>
      </c>
      <c r="D31" s="74" t="s">
        <v>193</v>
      </c>
      <c r="E31" s="75"/>
      <c r="F31" s="9"/>
      <c r="G31" s="88"/>
      <c r="H31" s="88"/>
      <c r="I31" s="9"/>
      <c r="J31" s="9"/>
      <c r="K31" s="9"/>
    </row>
    <row r="32" spans="3:11" ht="15" thickTop="1" thickBot="1">
      <c r="C32" s="15" t="s">
        <v>11</v>
      </c>
      <c r="D32" s="89">
        <v>7987465</v>
      </c>
      <c r="E32" s="90"/>
      <c r="F32" s="11"/>
      <c r="G32" s="9"/>
      <c r="H32" s="9"/>
      <c r="I32" s="9"/>
      <c r="J32" s="9"/>
      <c r="K32" s="9"/>
    </row>
    <row r="33" spans="3:13" ht="15" thickTop="1" thickBot="1">
      <c r="C33" s="15" t="s">
        <v>12</v>
      </c>
      <c r="D33" s="76">
        <v>0</v>
      </c>
      <c r="E33" s="77"/>
      <c r="F33" s="9"/>
      <c r="G33" s="11"/>
      <c r="H33" s="9"/>
      <c r="I33" s="9"/>
      <c r="J33" s="9"/>
      <c r="K33" s="9"/>
    </row>
    <row r="34" spans="3:13" ht="15" thickTop="1" thickBot="1">
      <c r="C34" s="15" t="s">
        <v>13</v>
      </c>
      <c r="D34" s="89">
        <f>ROUND(D32/24/1.0026,0)</f>
        <v>331948</v>
      </c>
      <c r="E34" s="90"/>
      <c r="F34" s="9"/>
      <c r="G34" s="9"/>
      <c r="H34" s="9"/>
      <c r="I34" s="9"/>
      <c r="J34" s="9"/>
      <c r="K34" s="9"/>
    </row>
    <row r="35" spans="3:13" ht="15" thickTop="1" thickBot="1">
      <c r="C35" s="15" t="s">
        <v>14</v>
      </c>
      <c r="D35" s="89">
        <f>ROUND(D33/24/1.0026,0)</f>
        <v>0</v>
      </c>
      <c r="E35" s="90"/>
      <c r="F35" s="83"/>
      <c r="G35" s="83"/>
      <c r="H35" s="9"/>
      <c r="I35" s="9"/>
      <c r="J35" s="9"/>
      <c r="K35" s="9"/>
    </row>
    <row r="36" spans="3:13" ht="15" thickTop="1" thickBot="1">
      <c r="C36" s="15" t="s">
        <v>15</v>
      </c>
      <c r="D36" s="63">
        <f>D35/D34</f>
        <v>0</v>
      </c>
      <c r="E36" s="64"/>
      <c r="F36" s="9"/>
      <c r="G36" s="9"/>
      <c r="H36" s="9"/>
      <c r="I36" s="9"/>
      <c r="J36" s="9"/>
      <c r="K36" s="9"/>
    </row>
    <row r="37" spans="3:13" ht="15" thickTop="1" thickBot="1">
      <c r="F37" s="9"/>
      <c r="G37" s="9"/>
      <c r="H37" s="9"/>
      <c r="I37" s="9"/>
      <c r="J37" s="9"/>
      <c r="K37" s="9"/>
      <c r="M37" s="12"/>
    </row>
    <row r="38" spans="3:13" ht="41.25" thickTop="1" thickBot="1">
      <c r="C38" s="15" t="s">
        <v>16</v>
      </c>
      <c r="D38" s="42" t="s">
        <v>17</v>
      </c>
      <c r="E38" s="42" t="s">
        <v>130</v>
      </c>
      <c r="F38" s="9"/>
      <c r="G38" s="9"/>
      <c r="H38" s="9"/>
      <c r="I38" s="9"/>
      <c r="J38" s="9"/>
      <c r="K38" s="9"/>
    </row>
    <row r="39" spans="3:13" ht="15" thickTop="1" thickBot="1">
      <c r="C39" s="15" t="s">
        <v>19</v>
      </c>
      <c r="D39" s="17">
        <f>D15</f>
        <v>22.7256</v>
      </c>
      <c r="E39" s="17">
        <f>D39/100/24*365/28/1.0026</f>
        <v>0.12311507936507939</v>
      </c>
      <c r="F39" s="9"/>
      <c r="G39" s="9"/>
      <c r="H39" s="9"/>
      <c r="I39" s="9"/>
      <c r="J39" s="9"/>
      <c r="K39" s="9"/>
    </row>
    <row r="40" spans="3:13" ht="15" thickTop="1" thickBot="1">
      <c r="C40" s="15" t="s">
        <v>139</v>
      </c>
      <c r="D40" s="16">
        <v>0</v>
      </c>
      <c r="E40" s="54"/>
      <c r="F40" s="9"/>
      <c r="G40" s="9"/>
      <c r="H40" s="9"/>
      <c r="I40" s="9"/>
      <c r="J40" s="9"/>
      <c r="K40" s="9"/>
    </row>
    <row r="41" spans="3:13" ht="15" thickTop="1" thickBot="1">
      <c r="F41" s="9"/>
      <c r="G41" s="9"/>
      <c r="H41" s="9"/>
      <c r="I41" s="9"/>
      <c r="J41" s="9"/>
      <c r="K41" s="9"/>
    </row>
    <row r="42" spans="3:13" ht="15.4" thickTop="1" thickBot="1">
      <c r="C42" s="13" t="s">
        <v>24</v>
      </c>
      <c r="D42" s="92" t="s">
        <v>21</v>
      </c>
      <c r="E42" s="92"/>
      <c r="F42" s="9"/>
      <c r="G42" s="9"/>
      <c r="H42" s="9"/>
      <c r="I42" s="9"/>
      <c r="J42" s="9"/>
      <c r="K42" s="9"/>
    </row>
    <row r="43" spans="3:13" ht="15" thickTop="1" thickBot="1">
      <c r="C43" s="14" t="s">
        <v>34</v>
      </c>
      <c r="D43" s="74" t="s">
        <v>193</v>
      </c>
      <c r="E43" s="75"/>
      <c r="F43" s="9"/>
      <c r="G43" s="9"/>
      <c r="H43" s="9"/>
      <c r="I43" s="9"/>
      <c r="J43" s="9"/>
      <c r="K43" s="9"/>
    </row>
    <row r="44" spans="3:13" ht="15" thickTop="1" thickBot="1">
      <c r="C44" s="15" t="s">
        <v>11</v>
      </c>
      <c r="D44" s="76">
        <v>439908</v>
      </c>
      <c r="E44" s="77"/>
      <c r="F44" s="11"/>
      <c r="G44" s="9"/>
      <c r="H44" s="9"/>
      <c r="I44" s="9"/>
      <c r="J44" s="9"/>
      <c r="K44" s="9"/>
    </row>
    <row r="45" spans="3:13" ht="15" thickTop="1" thickBot="1">
      <c r="C45" s="15" t="s">
        <v>12</v>
      </c>
      <c r="D45" s="76"/>
      <c r="E45" s="77"/>
      <c r="F45" s="9"/>
      <c r="G45" s="9"/>
      <c r="H45" s="9"/>
      <c r="I45" s="9"/>
      <c r="J45" s="9"/>
      <c r="K45" s="9"/>
    </row>
    <row r="46" spans="3:13" ht="15" thickTop="1" thickBot="1">
      <c r="C46" s="15" t="s">
        <v>13</v>
      </c>
      <c r="D46" s="76">
        <f>ROUND(D44/24/1.0026,0)</f>
        <v>18282</v>
      </c>
      <c r="E46" s="77"/>
      <c r="F46" s="9"/>
      <c r="G46" s="9"/>
      <c r="H46" s="9"/>
      <c r="I46" s="9"/>
      <c r="J46" s="9"/>
      <c r="K46" s="9"/>
    </row>
    <row r="47" spans="3:13" ht="15" thickTop="1" thickBot="1">
      <c r="C47" s="15" t="s">
        <v>14</v>
      </c>
      <c r="D47" s="76">
        <f>ROUND(D45/24/1.0026,0)</f>
        <v>0</v>
      </c>
      <c r="E47" s="77"/>
      <c r="F47" s="9"/>
      <c r="G47" s="9"/>
      <c r="H47" s="9"/>
      <c r="I47" s="9"/>
      <c r="J47" s="9"/>
      <c r="K47" s="9"/>
    </row>
    <row r="48" spans="3:13" ht="15" thickTop="1" thickBot="1">
      <c r="C48" s="15" t="s">
        <v>15</v>
      </c>
      <c r="D48" s="63">
        <f>D47/D46</f>
        <v>0</v>
      </c>
      <c r="E48" s="64"/>
      <c r="F48" s="9"/>
      <c r="G48" s="9"/>
      <c r="H48" s="9"/>
      <c r="I48" s="9"/>
      <c r="J48" s="9"/>
      <c r="K48" s="9"/>
    </row>
    <row r="49" spans="3:11" ht="15.75" customHeight="1" thickTop="1" thickBot="1">
      <c r="F49" s="9"/>
      <c r="G49" s="9"/>
      <c r="H49" s="9"/>
      <c r="I49" s="9"/>
      <c r="J49" s="9"/>
      <c r="K49" s="9"/>
    </row>
    <row r="50" spans="3:11" ht="41.25" thickTop="1" thickBot="1">
      <c r="C50" s="15" t="s">
        <v>16</v>
      </c>
      <c r="D50" s="42" t="s">
        <v>17</v>
      </c>
      <c r="E50" s="42" t="s">
        <v>130</v>
      </c>
      <c r="F50" s="9"/>
      <c r="G50" s="9"/>
      <c r="H50" s="9"/>
      <c r="I50" s="9"/>
      <c r="J50" s="9"/>
      <c r="K50" s="9"/>
    </row>
    <row r="51" spans="3:11" ht="15" thickTop="1" thickBot="1">
      <c r="C51" s="15" t="s">
        <v>19</v>
      </c>
      <c r="D51" s="17">
        <f>D27</f>
        <v>36.317900000000002</v>
      </c>
      <c r="E51" s="17">
        <f>D51/100/24*365/28/1.0026</f>
        <v>0.19675085106105081</v>
      </c>
      <c r="F51" s="9"/>
      <c r="G51" s="9"/>
      <c r="H51" s="9"/>
      <c r="I51" s="9"/>
      <c r="J51" s="9"/>
      <c r="K51" s="9"/>
    </row>
    <row r="52" spans="3:11" ht="15" thickTop="1" thickBot="1">
      <c r="C52" s="15" t="s">
        <v>139</v>
      </c>
      <c r="D52" s="16">
        <v>0</v>
      </c>
      <c r="E52" s="23">
        <v>0</v>
      </c>
      <c r="F52" s="9"/>
      <c r="G52" s="9"/>
      <c r="H52" s="9"/>
      <c r="I52" s="9"/>
      <c r="J52" s="9"/>
      <c r="K52" s="9"/>
    </row>
    <row r="53" spans="3:11" ht="14.65" thickTop="1">
      <c r="D53" s="91"/>
      <c r="E53" s="91"/>
      <c r="F53" s="9"/>
      <c r="G53" s="9"/>
      <c r="H53" s="9"/>
      <c r="I53" s="9"/>
      <c r="J53" s="9"/>
      <c r="K53" s="9"/>
    </row>
    <row r="54" spans="3:11">
      <c r="D54" s="91"/>
      <c r="E54" s="91"/>
      <c r="F54" s="9"/>
      <c r="G54" s="9"/>
      <c r="H54" s="9"/>
      <c r="I54" s="9"/>
      <c r="J54" s="9"/>
      <c r="K54" s="9"/>
    </row>
    <row r="55" spans="3:11">
      <c r="D55" s="91"/>
      <c r="E55" s="91"/>
      <c r="F55" s="11"/>
      <c r="G55" s="9"/>
      <c r="H55" s="9"/>
      <c r="I55" s="9"/>
      <c r="J55" s="9"/>
      <c r="K55" s="9"/>
    </row>
    <row r="56" spans="3:11">
      <c r="D56" s="91"/>
      <c r="E56" s="91"/>
      <c r="F56" s="9"/>
      <c r="G56" s="9"/>
      <c r="H56" s="9"/>
      <c r="I56" s="9"/>
      <c r="J56" s="9"/>
      <c r="K56" s="9"/>
    </row>
    <row r="57" spans="3:11">
      <c r="D57" s="91"/>
      <c r="E57" s="91"/>
      <c r="F57" s="9"/>
      <c r="G57" s="9"/>
      <c r="H57" s="9"/>
      <c r="I57" s="9"/>
      <c r="J57" s="9"/>
      <c r="K57" s="9"/>
    </row>
    <row r="58" spans="3:11">
      <c r="D58" s="91"/>
      <c r="E58" s="91"/>
      <c r="F58" s="9"/>
      <c r="G58" s="9"/>
      <c r="H58" s="9"/>
      <c r="I58" s="9"/>
      <c r="J58" s="9"/>
      <c r="K58" s="9"/>
    </row>
    <row r="59" spans="3:11">
      <c r="D59" s="91"/>
      <c r="E59" s="91"/>
      <c r="F59" s="9"/>
      <c r="G59" s="9"/>
      <c r="H59" s="9"/>
      <c r="I59" s="9"/>
      <c r="J59" s="9"/>
      <c r="K59" s="9"/>
    </row>
    <row r="60" spans="3:11">
      <c r="D60"/>
      <c r="F60" s="9"/>
      <c r="G60" s="9"/>
      <c r="H60" s="9"/>
      <c r="I60" s="9"/>
      <c r="J60" s="9"/>
      <c r="K60" s="9"/>
    </row>
    <row r="61" spans="3:11">
      <c r="D61"/>
      <c r="F61" s="9"/>
      <c r="G61" s="9"/>
      <c r="H61" s="9"/>
      <c r="I61" s="9"/>
      <c r="J61" s="9"/>
      <c r="K61" s="9"/>
    </row>
    <row r="62" spans="3:11">
      <c r="D62"/>
      <c r="F62" s="9"/>
      <c r="G62" s="9"/>
      <c r="H62" s="9"/>
      <c r="I62" s="9"/>
      <c r="J62" s="9"/>
      <c r="K62" s="9"/>
    </row>
    <row r="63" spans="3:11">
      <c r="D63"/>
      <c r="F63" s="9"/>
      <c r="G63" s="9"/>
      <c r="H63" s="9"/>
      <c r="I63" s="9"/>
      <c r="J63" s="9"/>
      <c r="K63" s="9"/>
    </row>
    <row r="64" spans="3:11" ht="20.25" customHeight="1">
      <c r="D64"/>
      <c r="F64" s="9"/>
      <c r="G64" s="9"/>
      <c r="H64" s="9"/>
      <c r="I64" s="9"/>
      <c r="J64" s="9"/>
      <c r="K64" s="9"/>
    </row>
    <row r="65" spans="4:6">
      <c r="D65" s="91"/>
      <c r="E65" s="91"/>
    </row>
    <row r="66" spans="4:6">
      <c r="D66" s="91"/>
      <c r="E66" s="91"/>
    </row>
    <row r="67" spans="4:6">
      <c r="D67" s="91"/>
      <c r="E67" s="91"/>
      <c r="F67" s="11"/>
    </row>
    <row r="68" spans="4:6">
      <c r="D68" s="91"/>
      <c r="E68" s="91"/>
    </row>
    <row r="69" spans="4:6">
      <c r="D69" s="91"/>
      <c r="E69" s="91"/>
    </row>
    <row r="70" spans="4:6">
      <c r="D70" s="91"/>
      <c r="E70" s="91"/>
    </row>
    <row r="71" spans="4:6">
      <c r="D71" s="91"/>
      <c r="E71" s="91"/>
    </row>
    <row r="72" spans="4:6" ht="20.25" customHeight="1">
      <c r="D72"/>
    </row>
    <row r="73" spans="4:6">
      <c r="D73"/>
    </row>
    <row r="74" spans="4:6">
      <c r="D74"/>
    </row>
    <row r="75" spans="4:6">
      <c r="D75"/>
    </row>
    <row r="77" spans="4:6" ht="20.25" customHeight="1"/>
    <row r="78" spans="4:6" ht="20.25" customHeight="1"/>
    <row r="79" spans="4:6" ht="20.25" customHeight="1"/>
    <row r="80" spans="4:6" ht="20.25" customHeight="1"/>
    <row r="81" ht="36" customHeight="1"/>
    <row r="82" ht="20.25" customHeight="1"/>
    <row r="83" ht="20.25" customHeight="1"/>
    <row r="84" ht="20.25" customHeight="1"/>
    <row r="85" ht="20.25" customHeight="1"/>
    <row r="86" ht="36" customHeight="1"/>
    <row r="87" ht="20.25" customHeight="1"/>
    <row r="88" ht="20.25" customHeight="1"/>
    <row r="89" ht="20.25" customHeight="1"/>
    <row r="90" ht="20.25" customHeight="1"/>
    <row r="91" ht="36" customHeight="1"/>
    <row r="92" ht="20.25" customHeight="1"/>
    <row r="93" ht="20.25" customHeight="1"/>
    <row r="94" ht="20.25" customHeight="1"/>
    <row r="95" ht="20.25" customHeight="1"/>
    <row r="96" ht="36" customHeight="1"/>
    <row r="97" ht="20.25" customHeight="1"/>
    <row r="98" ht="20.25" customHeight="1"/>
    <row r="99" ht="20.25" customHeight="1"/>
    <row r="100" ht="20.25" customHeight="1"/>
    <row r="101" ht="36" customHeight="1"/>
    <row r="102" ht="20.25" customHeight="1"/>
    <row r="103" ht="20.25" customHeight="1"/>
    <row r="104" ht="20.25" customHeight="1"/>
    <row r="105" ht="20.25" customHeight="1"/>
    <row r="106" ht="36" customHeight="1"/>
    <row r="107" ht="20.25" customHeight="1"/>
    <row r="108" ht="20.25" customHeight="1"/>
    <row r="109" ht="20.25" customHeight="1"/>
    <row r="110" ht="20.25" customHeight="1"/>
    <row r="111" ht="36" customHeight="1"/>
    <row r="112" ht="20.25" customHeight="1"/>
    <row r="113" ht="20.25" customHeight="1"/>
    <row r="114" ht="20.25" customHeight="1"/>
    <row r="115" ht="20.25" customHeight="1"/>
    <row r="116" ht="36" customHeight="1"/>
    <row r="117" ht="20.25" customHeight="1"/>
    <row r="118" ht="20.25" customHeight="1"/>
    <row r="119" ht="20.25" customHeight="1"/>
    <row r="120" ht="20.25" customHeight="1"/>
    <row r="121" ht="36" customHeight="1"/>
    <row r="122" ht="20.25" customHeight="1"/>
    <row r="123" ht="20.25" customHeight="1"/>
    <row r="124" ht="20.25" customHeight="1"/>
    <row r="125" ht="20.25" customHeight="1"/>
    <row r="126" ht="36" customHeight="1"/>
    <row r="127" ht="20.25" customHeight="1"/>
    <row r="128" ht="20.25" customHeight="1"/>
    <row r="129" ht="20.25" customHeight="1"/>
    <row r="130" ht="20.25" customHeight="1"/>
    <row r="131" ht="36" customHeight="1"/>
    <row r="132" ht="20.25" customHeight="1"/>
    <row r="133" ht="20.25" customHeight="1"/>
    <row r="134" ht="20.25" customHeight="1"/>
    <row r="135" ht="20.25" customHeight="1"/>
    <row r="136" ht="36" customHeight="1"/>
    <row r="137" ht="20.25" customHeight="1"/>
    <row r="138" ht="20.25" customHeight="1"/>
    <row r="139" ht="20.25" customHeight="1"/>
    <row r="140" ht="20.25" customHeight="1"/>
    <row r="141" ht="36" customHeight="1"/>
    <row r="142" ht="20.25" customHeight="1"/>
    <row r="143" ht="20.25" customHeight="1"/>
    <row r="144" ht="20.25" customHeight="1"/>
    <row r="145" ht="20.25" customHeight="1"/>
    <row r="146" ht="36" customHeight="1"/>
    <row r="147" ht="20.25" customHeight="1"/>
    <row r="148" ht="20.25" customHeight="1"/>
    <row r="149" ht="20.25" customHeight="1"/>
    <row r="150" ht="20.25" customHeight="1"/>
    <row r="151" ht="36" customHeight="1"/>
    <row r="152" ht="20.25" customHeight="1"/>
    <row r="153" ht="20.25" customHeight="1"/>
    <row r="154" ht="20.25" customHeight="1"/>
    <row r="155" ht="20.25" customHeight="1"/>
    <row r="156" ht="36" customHeight="1"/>
    <row r="157" ht="20.25" customHeight="1"/>
    <row r="158" ht="20.25" customHeight="1"/>
    <row r="159" ht="20.25" customHeight="1"/>
    <row r="160" ht="20.25" customHeight="1"/>
    <row r="161" ht="36" customHeight="1"/>
    <row r="162" ht="20.25" customHeight="1"/>
    <row r="163" ht="20.25" customHeight="1"/>
    <row r="164" ht="20.25" customHeight="1"/>
    <row r="165" ht="20.25" customHeight="1"/>
    <row r="166" ht="36" customHeight="1"/>
    <row r="167" ht="20.25" customHeight="1"/>
    <row r="168" ht="20.25" customHeight="1"/>
    <row r="169" ht="20.25" customHeight="1"/>
    <row r="171" ht="36" customHeight="1"/>
    <row r="172" ht="20.25" customHeight="1"/>
    <row r="173" ht="20.25" customHeight="1"/>
    <row r="174" ht="20.25" customHeight="1"/>
    <row r="175" ht="20.25" customHeight="1"/>
    <row r="176" ht="36" customHeight="1"/>
    <row r="177" ht="20.25" customHeight="1"/>
    <row r="178" ht="20.25" customHeight="1"/>
    <row r="179" ht="20.25" customHeight="1"/>
  </sheetData>
  <mergeCells count="47">
    <mergeCell ref="D68:E68"/>
    <mergeCell ref="D69:E69"/>
    <mergeCell ref="D70:E70"/>
    <mergeCell ref="D71:E71"/>
    <mergeCell ref="D57:E57"/>
    <mergeCell ref="D58:E58"/>
    <mergeCell ref="D59:E59"/>
    <mergeCell ref="D65:E65"/>
    <mergeCell ref="D66:E66"/>
    <mergeCell ref="D67:E67"/>
    <mergeCell ref="D56:E56"/>
    <mergeCell ref="D36:E36"/>
    <mergeCell ref="D42:E42"/>
    <mergeCell ref="D43:E43"/>
    <mergeCell ref="D44:E44"/>
    <mergeCell ref="D45:E45"/>
    <mergeCell ref="D46:E46"/>
    <mergeCell ref="D47:E47"/>
    <mergeCell ref="D48:E48"/>
    <mergeCell ref="D53:E53"/>
    <mergeCell ref="D54:E54"/>
    <mergeCell ref="D55:E55"/>
    <mergeCell ref="D35:E35"/>
    <mergeCell ref="F35:G35"/>
    <mergeCell ref="D20:E20"/>
    <mergeCell ref="D21:E21"/>
    <mergeCell ref="D22:E22"/>
    <mergeCell ref="D23:E23"/>
    <mergeCell ref="D24:E24"/>
    <mergeCell ref="D30:E30"/>
    <mergeCell ref="D31:E31"/>
    <mergeCell ref="G31:H31"/>
    <mergeCell ref="D32:E32"/>
    <mergeCell ref="D33:E33"/>
    <mergeCell ref="D34:E34"/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ED108-8417-4918-AFEB-2FAC6618436C}">
  <dimension ref="A1:I95"/>
  <sheetViews>
    <sheetView showGridLines="0" topLeftCell="A22" zoomScale="70" zoomScaleNormal="70" workbookViewId="0">
      <selection activeCell="F34" sqref="F34:G34"/>
    </sheetView>
  </sheetViews>
  <sheetFormatPr baseColWidth="10" defaultColWidth="11.3984375" defaultRowHeight="14.25"/>
  <cols>
    <col min="3" max="3" width="75.3984375" customWidth="1"/>
    <col min="4" max="8" width="30.265625" customWidth="1"/>
    <col min="9" max="9" width="30.265625" style="9" customWidth="1"/>
    <col min="10" max="10" width="14.265625" style="9" bestFit="1" customWidth="1"/>
    <col min="11" max="12" width="11.3984375" style="9"/>
    <col min="13" max="13" width="16.3984375" style="9" bestFit="1" customWidth="1"/>
    <col min="14" max="15" width="11.3984375" style="9"/>
    <col min="16" max="16" width="16.3984375" style="9" bestFit="1" customWidth="1"/>
    <col min="17" max="16384" width="11.3984375" style="9"/>
  </cols>
  <sheetData>
    <row r="1" spans="3:9" s="9" customFormat="1" ht="19.5" customHeight="1">
      <c r="C1" s="72" t="s">
        <v>194</v>
      </c>
      <c r="D1" s="72"/>
      <c r="E1" s="72"/>
      <c r="F1" s="72"/>
      <c r="G1" s="72"/>
      <c r="H1" s="72"/>
      <c r="I1" s="72"/>
    </row>
    <row r="2" spans="3:9" s="9" customFormat="1" ht="29.25" customHeight="1">
      <c r="C2" s="72"/>
      <c r="D2" s="72"/>
      <c r="E2" s="72"/>
      <c r="F2" s="72"/>
      <c r="G2" s="72"/>
      <c r="H2" s="72"/>
      <c r="I2" s="72"/>
    </row>
    <row r="3" spans="3:9" s="9" customFormat="1" ht="14.25" customHeight="1">
      <c r="C3" s="71" t="s">
        <v>2</v>
      </c>
      <c r="D3" s="71"/>
      <c r="E3" s="71"/>
      <c r="F3" s="71"/>
      <c r="G3" s="71"/>
      <c r="H3" s="71"/>
      <c r="I3" s="71"/>
    </row>
    <row r="4" spans="3:9" s="9" customFormat="1" ht="14.25" customHeight="1">
      <c r="C4" s="71"/>
      <c r="D4" s="71"/>
      <c r="E4" s="71"/>
      <c r="F4" s="71"/>
      <c r="G4" s="71"/>
      <c r="H4" s="71"/>
      <c r="I4" s="71"/>
    </row>
    <row r="5" spans="3:9" s="9" customFormat="1" ht="13.9" thickBot="1"/>
    <row r="6" spans="3:9" s="9" customFormat="1" ht="16.5" customHeight="1" thickTop="1" thickBot="1">
      <c r="C6" s="13" t="s">
        <v>3</v>
      </c>
      <c r="D6" s="98" t="s">
        <v>4</v>
      </c>
      <c r="E6" s="99"/>
      <c r="F6" s="99"/>
      <c r="G6" s="100"/>
    </row>
    <row r="7" spans="3:9" s="9" customFormat="1" thickTop="1" thickBot="1">
      <c r="C7" s="14" t="s">
        <v>26</v>
      </c>
      <c r="D7" s="74" t="s">
        <v>29</v>
      </c>
      <c r="E7" s="75"/>
      <c r="F7" s="74" t="s">
        <v>30</v>
      </c>
      <c r="G7" s="75"/>
    </row>
    <row r="8" spans="3:9" s="9" customFormat="1" thickTop="1" thickBot="1">
      <c r="C8" s="15" t="s">
        <v>11</v>
      </c>
      <c r="D8" s="76">
        <v>83452782</v>
      </c>
      <c r="E8" s="77"/>
      <c r="F8" s="76">
        <v>83452782</v>
      </c>
      <c r="G8" s="77"/>
    </row>
    <row r="9" spans="3:9" s="9" customFormat="1" thickTop="1" thickBot="1">
      <c r="C9" s="15" t="s">
        <v>12</v>
      </c>
      <c r="D9" s="76">
        <v>5013016</v>
      </c>
      <c r="E9" s="77"/>
      <c r="F9" s="76">
        <v>5013016</v>
      </c>
      <c r="G9" s="77"/>
    </row>
    <row r="10" spans="3:9" s="9" customFormat="1" thickTop="1" thickBot="1">
      <c r="C10" s="15" t="s">
        <v>13</v>
      </c>
      <c r="D10" s="76">
        <f t="shared" ref="D10:F10" si="0">D8/1.0026/24</f>
        <v>3468181.9768601637</v>
      </c>
      <c r="E10" s="77"/>
      <c r="F10" s="76">
        <f t="shared" si="0"/>
        <v>3468181.9768601637</v>
      </c>
      <c r="G10" s="77"/>
    </row>
    <row r="11" spans="3:9" s="9" customFormat="1" thickTop="1" thickBot="1">
      <c r="C11" s="15" t="s">
        <v>14</v>
      </c>
      <c r="D11" s="76">
        <f>D9/24/1.0026</f>
        <v>208333.99827116166</v>
      </c>
      <c r="E11" s="77"/>
      <c r="F11" s="76">
        <f>F9/24/1.0026</f>
        <v>208333.99827116166</v>
      </c>
      <c r="G11" s="77"/>
    </row>
    <row r="12" spans="3:9" s="9" customFormat="1" thickTop="1" thickBot="1">
      <c r="C12" s="15" t="s">
        <v>15</v>
      </c>
      <c r="D12" s="63">
        <f t="shared" ref="D12" si="1">D11/D10</f>
        <v>6.0070088496270865E-2</v>
      </c>
      <c r="E12" s="64"/>
      <c r="F12" s="63">
        <f t="shared" ref="F12" si="2">F11/F10</f>
        <v>6.0070088496270865E-2</v>
      </c>
      <c r="G12" s="64"/>
    </row>
    <row r="13" spans="3:9" s="9" customFormat="1" ht="14.65" thickTop="1">
      <c r="C13"/>
    </row>
    <row r="14" spans="3:9" s="9" customFormat="1" ht="14.65" thickBot="1">
      <c r="C14"/>
      <c r="D14"/>
      <c r="E14"/>
      <c r="G14" s="11"/>
    </row>
    <row r="15" spans="3:9" s="9" customFormat="1" ht="15" thickTop="1" thickBot="1">
      <c r="C15"/>
      <c r="D15" s="74" t="s">
        <v>29</v>
      </c>
      <c r="E15" s="75"/>
      <c r="F15" s="74" t="s">
        <v>30</v>
      </c>
      <c r="G15" s="75"/>
    </row>
    <row r="16" spans="3:9" s="9" customFormat="1" ht="41.25" thickTop="1" thickBot="1">
      <c r="C16" s="15" t="s">
        <v>16</v>
      </c>
      <c r="D16" s="42" t="s">
        <v>133</v>
      </c>
      <c r="E16" s="42" t="s">
        <v>134</v>
      </c>
      <c r="F16" s="42" t="s">
        <v>133</v>
      </c>
      <c r="G16" s="42" t="s">
        <v>134</v>
      </c>
    </row>
    <row r="17" spans="3:7" s="9" customFormat="1" thickTop="1" thickBot="1">
      <c r="C17" s="15" t="s">
        <v>195</v>
      </c>
      <c r="D17" s="22">
        <v>68.177000000000007</v>
      </c>
      <c r="E17" s="24">
        <f>D17/100/24*365/91/1.0026</f>
        <v>0.11364502202697895</v>
      </c>
      <c r="F17" s="22">
        <v>68.926199999999994</v>
      </c>
      <c r="G17" s="24">
        <f>F17/100/24*365/92/1.0026</f>
        <v>0.11364502565069949</v>
      </c>
    </row>
    <row r="18" spans="3:7" s="9" customFormat="1" thickTop="1" thickBot="1">
      <c r="C18" s="15" t="s">
        <v>136</v>
      </c>
      <c r="D18" s="22">
        <v>0</v>
      </c>
      <c r="E18" s="22">
        <v>0</v>
      </c>
      <c r="F18" s="22">
        <v>0</v>
      </c>
      <c r="G18" s="22">
        <v>0</v>
      </c>
    </row>
    <row r="19" spans="3:7" s="9" customFormat="1" ht="13.9" thickTop="1"/>
    <row r="20" spans="3:7" s="9" customFormat="1" ht="13.5"/>
    <row r="21" spans="3:7" s="9" customFormat="1" ht="16.5" customHeight="1" thickBot="1">
      <c r="C21"/>
    </row>
    <row r="22" spans="3:7" s="9" customFormat="1" ht="16.5" customHeight="1" thickTop="1" thickBot="1">
      <c r="C22" s="13" t="s">
        <v>3</v>
      </c>
      <c r="D22" s="98" t="s">
        <v>21</v>
      </c>
      <c r="E22" s="99"/>
      <c r="F22" s="99"/>
      <c r="G22" s="100"/>
    </row>
    <row r="23" spans="3:7" s="9" customFormat="1" thickTop="1" thickBot="1">
      <c r="C23" s="14" t="s">
        <v>26</v>
      </c>
      <c r="D23" s="74" t="s">
        <v>29</v>
      </c>
      <c r="E23" s="75"/>
      <c r="F23" s="74" t="s">
        <v>30</v>
      </c>
      <c r="G23" s="75"/>
    </row>
    <row r="24" spans="3:7" s="9" customFormat="1" thickTop="1" thickBot="1">
      <c r="C24" s="15" t="s">
        <v>11</v>
      </c>
      <c r="D24" s="96">
        <v>1646590</v>
      </c>
      <c r="E24" s="77"/>
      <c r="F24" s="96">
        <v>1646590</v>
      </c>
      <c r="G24" s="77"/>
    </row>
    <row r="25" spans="3:7" s="9" customFormat="1" thickTop="1" thickBot="1">
      <c r="C25" s="15" t="s">
        <v>12</v>
      </c>
      <c r="D25" s="76">
        <v>1443744</v>
      </c>
      <c r="E25" s="77"/>
      <c r="F25" s="76">
        <v>1203120</v>
      </c>
      <c r="G25" s="77"/>
    </row>
    <row r="26" spans="3:7" s="9" customFormat="1" thickTop="1" thickBot="1">
      <c r="C26" s="15" t="s">
        <v>13</v>
      </c>
      <c r="D26" s="76">
        <f t="shared" ref="D26" si="3">D24/1.0026/24</f>
        <v>68429.998670124347</v>
      </c>
      <c r="E26" s="77"/>
      <c r="F26" s="76">
        <f t="shared" ref="F26" si="4">F24/1.0026/24</f>
        <v>68429.998670124347</v>
      </c>
      <c r="G26" s="77"/>
    </row>
    <row r="27" spans="3:7" s="9" customFormat="1" thickTop="1" thickBot="1">
      <c r="C27" s="15" t="s">
        <v>14</v>
      </c>
      <c r="D27" s="76">
        <f t="shared" ref="D27" si="5">D25/24/1.0026</f>
        <v>60000.000000000007</v>
      </c>
      <c r="E27" s="77"/>
      <c r="F27" s="76">
        <f t="shared" ref="F27" si="6">F25/24/1.0026</f>
        <v>50000</v>
      </c>
      <c r="G27" s="77"/>
    </row>
    <row r="28" spans="3:7" s="9" customFormat="1" thickTop="1" thickBot="1">
      <c r="C28" s="15" t="s">
        <v>15</v>
      </c>
      <c r="D28" s="63">
        <f t="shared" ref="D28" si="7">D27/D26</f>
        <v>0.87680843440079204</v>
      </c>
      <c r="E28" s="64"/>
      <c r="F28" s="63">
        <f t="shared" ref="F28" si="8">F27/F26</f>
        <v>0.73067369533399329</v>
      </c>
      <c r="G28" s="64"/>
    </row>
    <row r="29" spans="3:7" s="9" customFormat="1" ht="14.65" thickTop="1">
      <c r="C29"/>
    </row>
    <row r="30" spans="3:7" s="9" customFormat="1" ht="13.9" thickBot="1"/>
    <row r="31" spans="3:7" s="9" customFormat="1" thickTop="1" thickBot="1">
      <c r="D31" s="74" t="s">
        <v>29</v>
      </c>
      <c r="E31" s="75"/>
      <c r="F31" s="74" t="s">
        <v>30</v>
      </c>
      <c r="G31" s="75"/>
    </row>
    <row r="32" spans="3:7" s="9" customFormat="1" ht="41.25" thickTop="1" thickBot="1">
      <c r="C32" s="15" t="s">
        <v>16</v>
      </c>
      <c r="D32" s="42" t="s">
        <v>133</v>
      </c>
      <c r="E32" s="42" t="s">
        <v>134</v>
      </c>
      <c r="F32" s="42" t="s">
        <v>133</v>
      </c>
      <c r="G32" s="42" t="s">
        <v>134</v>
      </c>
    </row>
    <row r="33" spans="3:7" s="9" customFormat="1" thickTop="1" thickBot="1">
      <c r="C33" s="15" t="s">
        <v>195</v>
      </c>
      <c r="D33" s="22">
        <v>108.95359999999999</v>
      </c>
      <c r="E33" s="24">
        <f>D33/100/24*365/91/1.0026</f>
        <v>0.18161600351905555</v>
      </c>
      <c r="F33" s="22">
        <v>110.15089999999999</v>
      </c>
      <c r="G33" s="24">
        <f>F33/100/24*365/92/1.0026</f>
        <v>0.18161601620207748</v>
      </c>
    </row>
    <row r="34" spans="3:7" s="9" customFormat="1" thickTop="1" thickBot="1">
      <c r="C34" s="15" t="s">
        <v>136</v>
      </c>
      <c r="D34" s="22">
        <v>93.106300000000005</v>
      </c>
      <c r="E34" s="24">
        <f>D34/100/24*365/91/1.0026</f>
        <v>0.15519995767414979</v>
      </c>
      <c r="F34" s="22">
        <v>159.65</v>
      </c>
      <c r="G34" s="24">
        <f>F34/100/24*365/92/1.0026</f>
        <v>0.26322977830105498</v>
      </c>
    </row>
    <row r="35" spans="3:7" s="9" customFormat="1" ht="14.65" thickTop="1">
      <c r="C35"/>
    </row>
    <row r="36" spans="3:7" s="9" customFormat="1" ht="16.5" customHeight="1" thickBot="1">
      <c r="C36"/>
      <c r="D36" s="11"/>
      <c r="E36" s="11"/>
      <c r="F36" s="11"/>
      <c r="G36" s="50"/>
    </row>
    <row r="37" spans="3:7" s="9" customFormat="1" ht="31.5" customHeight="1" thickTop="1" thickBot="1">
      <c r="C37" s="49" t="s">
        <v>24</v>
      </c>
      <c r="D37" s="98" t="s">
        <v>4</v>
      </c>
      <c r="E37" s="99"/>
      <c r="F37" s="99"/>
      <c r="G37" s="100"/>
    </row>
    <row r="38" spans="3:7" s="9" customFormat="1" thickTop="1" thickBot="1">
      <c r="C38" s="14" t="s">
        <v>26</v>
      </c>
      <c r="D38" s="74" t="s">
        <v>29</v>
      </c>
      <c r="E38" s="75"/>
      <c r="F38" s="74" t="s">
        <v>30</v>
      </c>
      <c r="G38" s="75"/>
    </row>
    <row r="39" spans="3:7" s="9" customFormat="1" thickTop="1" thickBot="1">
      <c r="C39" s="15" t="s">
        <v>11</v>
      </c>
      <c r="D39" s="76"/>
      <c r="E39" s="77"/>
      <c r="F39" s="76"/>
      <c r="G39" s="77"/>
    </row>
    <row r="40" spans="3:7" s="9" customFormat="1" thickTop="1" thickBot="1">
      <c r="C40" s="15" t="s">
        <v>12</v>
      </c>
      <c r="D40" s="76"/>
      <c r="E40" s="77"/>
      <c r="F40" s="76"/>
      <c r="G40" s="77"/>
    </row>
    <row r="41" spans="3:7" s="9" customFormat="1" thickTop="1" thickBot="1">
      <c r="C41" s="15" t="s">
        <v>13</v>
      </c>
      <c r="D41" s="76">
        <f>D39/1.0026/24</f>
        <v>0</v>
      </c>
      <c r="E41" s="77"/>
      <c r="F41" s="76">
        <f>F39/1.0026/24</f>
        <v>0</v>
      </c>
      <c r="G41" s="77"/>
    </row>
    <row r="42" spans="3:7" s="9" customFormat="1" thickTop="1" thickBot="1">
      <c r="C42" s="15" t="s">
        <v>14</v>
      </c>
      <c r="D42" s="76">
        <f>D40/24/1.0026</f>
        <v>0</v>
      </c>
      <c r="E42" s="77"/>
      <c r="F42" s="76">
        <f>F40/24/1.0026</f>
        <v>0</v>
      </c>
      <c r="G42" s="77"/>
    </row>
    <row r="43" spans="3:7" s="9" customFormat="1" thickTop="1" thickBot="1">
      <c r="C43" s="15" t="s">
        <v>15</v>
      </c>
      <c r="D43" s="63" t="e">
        <f t="shared" ref="D43" si="9">D42/D41</f>
        <v>#DIV/0!</v>
      </c>
      <c r="E43" s="64"/>
      <c r="F43" s="63" t="e">
        <f t="shared" ref="F43" si="10">F42/F41</f>
        <v>#DIV/0!</v>
      </c>
      <c r="G43" s="64"/>
    </row>
    <row r="44" spans="3:7" s="9" customFormat="1" ht="13.9" thickTop="1">
      <c r="C44" s="37"/>
    </row>
    <row r="45" spans="3:7" s="9" customFormat="1" ht="13.9" thickBot="1">
      <c r="C45" s="37"/>
    </row>
    <row r="46" spans="3:7" s="9" customFormat="1" thickTop="1" thickBot="1">
      <c r="D46" s="74" t="s">
        <v>29</v>
      </c>
      <c r="E46" s="75"/>
      <c r="F46" s="74" t="s">
        <v>30</v>
      </c>
      <c r="G46" s="75"/>
    </row>
    <row r="47" spans="3:7" s="9" customFormat="1" ht="41.25" thickTop="1" thickBot="1">
      <c r="C47" s="15" t="s">
        <v>16</v>
      </c>
      <c r="D47" s="42" t="s">
        <v>133</v>
      </c>
      <c r="E47" s="42" t="s">
        <v>134</v>
      </c>
      <c r="F47" s="42" t="s">
        <v>133</v>
      </c>
      <c r="G47" s="42" t="s">
        <v>134</v>
      </c>
    </row>
    <row r="48" spans="3:7" s="9" customFormat="1" thickTop="1" thickBot="1">
      <c r="C48" s="15" t="s">
        <v>195</v>
      </c>
      <c r="D48" s="22">
        <f>D17</f>
        <v>68.177000000000007</v>
      </c>
      <c r="E48" s="24">
        <f>D48/100/24*365/91/1.0026</f>
        <v>0.11364502202697895</v>
      </c>
      <c r="F48" s="22">
        <f>F17</f>
        <v>68.926199999999994</v>
      </c>
      <c r="G48" s="24">
        <f>F48/100/24*365/92/1.0026</f>
        <v>0.11364502565069949</v>
      </c>
    </row>
    <row r="49" spans="3:7" s="9" customFormat="1" thickTop="1" thickBot="1">
      <c r="C49" s="15" t="s">
        <v>136</v>
      </c>
      <c r="D49" s="22">
        <v>0</v>
      </c>
      <c r="E49" s="22">
        <v>0</v>
      </c>
      <c r="F49" s="22">
        <v>0</v>
      </c>
      <c r="G49" s="22">
        <v>0</v>
      </c>
    </row>
    <row r="50" spans="3:7" s="9" customFormat="1" ht="13.9" thickTop="1"/>
    <row r="51" spans="3:7" s="9" customFormat="1" ht="16.5" customHeight="1" thickBot="1"/>
    <row r="52" spans="3:7" s="9" customFormat="1" ht="15.4" thickTop="1" thickBot="1">
      <c r="C52" s="49" t="s">
        <v>24</v>
      </c>
      <c r="D52" s="98" t="s">
        <v>21</v>
      </c>
      <c r="E52" s="99"/>
      <c r="F52" s="99"/>
      <c r="G52" s="100"/>
    </row>
    <row r="53" spans="3:7" s="9" customFormat="1" thickTop="1" thickBot="1">
      <c r="C53" s="14" t="s">
        <v>26</v>
      </c>
      <c r="D53" s="74" t="s">
        <v>29</v>
      </c>
      <c r="E53" s="75"/>
      <c r="F53" s="74" t="s">
        <v>30</v>
      </c>
      <c r="G53" s="75"/>
    </row>
    <row r="54" spans="3:7" s="9" customFormat="1" thickTop="1" thickBot="1">
      <c r="C54" s="15" t="s">
        <v>11</v>
      </c>
      <c r="D54" s="76"/>
      <c r="E54" s="77"/>
      <c r="F54" s="76"/>
      <c r="G54" s="77"/>
    </row>
    <row r="55" spans="3:7" s="9" customFormat="1" thickTop="1" thickBot="1">
      <c r="C55" s="15" t="s">
        <v>12</v>
      </c>
      <c r="D55" s="76">
        <v>0</v>
      </c>
      <c r="E55" s="77"/>
      <c r="F55" s="76">
        <v>0</v>
      </c>
      <c r="G55" s="77"/>
    </row>
    <row r="56" spans="3:7" s="9" customFormat="1" thickTop="1" thickBot="1">
      <c r="C56" s="15" t="s">
        <v>13</v>
      </c>
      <c r="D56" s="76">
        <f>D54/1.0026/24</f>
        <v>0</v>
      </c>
      <c r="E56" s="77"/>
      <c r="F56" s="76">
        <f>F54/1.0026/24</f>
        <v>0</v>
      </c>
      <c r="G56" s="77"/>
    </row>
    <row r="57" spans="3:7" s="9" customFormat="1" thickTop="1" thickBot="1">
      <c r="C57" s="15" t="s">
        <v>14</v>
      </c>
      <c r="D57" s="76">
        <f>D55/24/1.0026</f>
        <v>0</v>
      </c>
      <c r="E57" s="77"/>
      <c r="F57" s="76">
        <f>F55/24/1.0026</f>
        <v>0</v>
      </c>
      <c r="G57" s="77"/>
    </row>
    <row r="58" spans="3:7" s="9" customFormat="1" thickTop="1" thickBot="1">
      <c r="C58" s="15" t="s">
        <v>15</v>
      </c>
      <c r="D58" s="63" t="e">
        <f t="shared" ref="D58" si="11">D57/D56</f>
        <v>#DIV/0!</v>
      </c>
      <c r="E58" s="64"/>
      <c r="F58" s="63" t="e">
        <f t="shared" ref="F58" si="12">F57/F56</f>
        <v>#DIV/0!</v>
      </c>
      <c r="G58" s="64"/>
    </row>
    <row r="59" spans="3:7" s="9" customFormat="1" ht="14.65" thickTop="1">
      <c r="C59"/>
    </row>
    <row r="60" spans="3:7" s="9" customFormat="1" ht="13.9" thickBot="1"/>
    <row r="61" spans="3:7" s="9" customFormat="1" thickTop="1" thickBot="1">
      <c r="D61" s="74" t="s">
        <v>29</v>
      </c>
      <c r="E61" s="75"/>
      <c r="F61" s="74" t="s">
        <v>30</v>
      </c>
      <c r="G61" s="75"/>
    </row>
    <row r="62" spans="3:7" s="9" customFormat="1" ht="41.25" thickTop="1" thickBot="1">
      <c r="C62" s="15" t="s">
        <v>16</v>
      </c>
      <c r="D62" s="42" t="s">
        <v>133</v>
      </c>
      <c r="E62" s="42" t="s">
        <v>134</v>
      </c>
      <c r="F62" s="42" t="s">
        <v>133</v>
      </c>
      <c r="G62" s="42" t="s">
        <v>134</v>
      </c>
    </row>
    <row r="63" spans="3:7" s="9" customFormat="1" thickTop="1" thickBot="1">
      <c r="C63" s="15" t="s">
        <v>195</v>
      </c>
      <c r="D63" s="22"/>
      <c r="E63" s="24"/>
      <c r="F63" s="22"/>
      <c r="G63" s="24"/>
    </row>
    <row r="64" spans="3:7" s="9" customFormat="1" thickTop="1" thickBot="1">
      <c r="C64" s="15" t="s">
        <v>136</v>
      </c>
      <c r="D64" s="22">
        <v>0</v>
      </c>
      <c r="E64" s="22">
        <v>0</v>
      </c>
      <c r="F64" s="22">
        <v>0</v>
      </c>
      <c r="G64" s="22">
        <v>0</v>
      </c>
    </row>
    <row r="65" s="9" customFormat="1" ht="13.9" thickTop="1"/>
    <row r="66" s="9" customFormat="1" ht="13.5"/>
    <row r="67" s="9" customFormat="1" ht="13.5"/>
    <row r="68" s="9" customFormat="1" ht="13.5"/>
    <row r="69" s="9" customFormat="1" ht="13.5"/>
    <row r="70" s="9" customFormat="1" ht="13.5"/>
    <row r="71" s="9" customFormat="1" ht="13.5"/>
    <row r="72" s="9" customFormat="1" ht="13.5"/>
    <row r="73" s="9" customFormat="1" ht="13.5"/>
    <row r="74" s="9" customFormat="1" ht="13.5"/>
    <row r="75" s="9" customFormat="1" ht="13.5"/>
    <row r="76" s="9" customFormat="1" ht="13.5"/>
    <row r="77" s="9" customFormat="1" ht="13.5"/>
    <row r="78" s="9" customFormat="1" ht="13.5"/>
    <row r="79" s="9" customFormat="1" ht="13.5"/>
    <row r="80" s="9" customFormat="1" ht="13.5"/>
    <row r="81" s="9" customFormat="1" ht="13.5"/>
    <row r="82" s="9" customFormat="1" ht="13.5"/>
    <row r="83" s="9" customFormat="1" ht="13.5"/>
    <row r="84" s="9" customFormat="1" ht="13.5"/>
    <row r="85" s="9" customFormat="1" ht="13.5"/>
    <row r="86" s="9" customFormat="1" ht="13.5"/>
    <row r="87" s="9" customFormat="1" ht="13.5"/>
    <row r="88" s="9" customFormat="1" ht="13.5"/>
    <row r="89" s="9" customFormat="1" ht="13.5"/>
    <row r="90" s="9" customFormat="1" ht="13.5"/>
    <row r="91" s="9" customFormat="1" ht="13.5"/>
    <row r="92" s="9" customFormat="1" ht="13.5"/>
    <row r="93" s="9" customFormat="1" ht="13.5"/>
    <row r="94" s="9" customFormat="1" ht="13.5"/>
    <row r="95" s="9" customFormat="1" ht="13.5"/>
  </sheetData>
  <mergeCells count="62">
    <mergeCell ref="D8:E8"/>
    <mergeCell ref="F8:G8"/>
    <mergeCell ref="C1:I2"/>
    <mergeCell ref="C3:I4"/>
    <mergeCell ref="D6:G6"/>
    <mergeCell ref="D7:E7"/>
    <mergeCell ref="F7:G7"/>
    <mergeCell ref="D23:E23"/>
    <mergeCell ref="F23:G23"/>
    <mergeCell ref="D9:E9"/>
    <mergeCell ref="F9:G9"/>
    <mergeCell ref="D10:E10"/>
    <mergeCell ref="F10:G10"/>
    <mergeCell ref="D11:E11"/>
    <mergeCell ref="F11:G11"/>
    <mergeCell ref="D12:E12"/>
    <mergeCell ref="F12:G12"/>
    <mergeCell ref="D15:E15"/>
    <mergeCell ref="F15:G15"/>
    <mergeCell ref="D22:G22"/>
    <mergeCell ref="D24:E24"/>
    <mergeCell ref="F24:G24"/>
    <mergeCell ref="D25:E25"/>
    <mergeCell ref="F25:G25"/>
    <mergeCell ref="D26:E26"/>
    <mergeCell ref="F26:G26"/>
    <mergeCell ref="D40:E40"/>
    <mergeCell ref="F40:G40"/>
    <mergeCell ref="D27:E27"/>
    <mergeCell ref="F27:G27"/>
    <mergeCell ref="D28:E28"/>
    <mergeCell ref="F28:G28"/>
    <mergeCell ref="D31:E31"/>
    <mergeCell ref="F31:G31"/>
    <mergeCell ref="D37:G37"/>
    <mergeCell ref="D38:E38"/>
    <mergeCell ref="F38:G38"/>
    <mergeCell ref="D39:E39"/>
    <mergeCell ref="F39:G39"/>
    <mergeCell ref="D54:E54"/>
    <mergeCell ref="F54:G54"/>
    <mergeCell ref="D41:E41"/>
    <mergeCell ref="F41:G41"/>
    <mergeCell ref="D42:E42"/>
    <mergeCell ref="F42:G42"/>
    <mergeCell ref="D43:E43"/>
    <mergeCell ref="F43:G43"/>
    <mergeCell ref="D46:E46"/>
    <mergeCell ref="F46:G46"/>
    <mergeCell ref="D52:G52"/>
    <mergeCell ref="D53:E53"/>
    <mergeCell ref="F53:G53"/>
    <mergeCell ref="D58:E58"/>
    <mergeCell ref="F58:G58"/>
    <mergeCell ref="D61:E61"/>
    <mergeCell ref="F61:G61"/>
    <mergeCell ref="D55:E55"/>
    <mergeCell ref="F55:G55"/>
    <mergeCell ref="D56:E56"/>
    <mergeCell ref="F56:G56"/>
    <mergeCell ref="D57:E57"/>
    <mergeCell ref="F57:G57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5154D-ECC8-4628-B0D3-196257FC16D4}">
  <dimension ref="C1:M179"/>
  <sheetViews>
    <sheetView showGridLines="0" workbookViewId="0">
      <selection activeCell="D30" sqref="D30:E30"/>
    </sheetView>
  </sheetViews>
  <sheetFormatPr baseColWidth="10" defaultColWidth="11.3984375" defaultRowHeight="14.25"/>
  <cols>
    <col min="1" max="2" width="7.3984375" customWidth="1"/>
    <col min="3" max="3" width="81.73046875" bestFit="1" customWidth="1"/>
    <col min="4" max="4" width="43" style="40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82" t="s">
        <v>196</v>
      </c>
      <c r="D1" s="82"/>
      <c r="E1" s="82"/>
      <c r="F1" s="82"/>
      <c r="G1" s="82"/>
      <c r="H1" s="82"/>
      <c r="I1" s="82"/>
      <c r="J1" s="82"/>
      <c r="K1" s="82"/>
    </row>
    <row r="2" spans="3:13" ht="30" customHeight="1">
      <c r="C2" s="82"/>
      <c r="D2" s="82"/>
      <c r="E2" s="82"/>
      <c r="F2" s="82"/>
      <c r="G2" s="82"/>
      <c r="H2" s="82"/>
      <c r="I2" s="82"/>
      <c r="J2" s="82"/>
      <c r="K2" s="82"/>
    </row>
    <row r="3" spans="3:13" ht="15" customHeight="1">
      <c r="C3" s="71" t="s">
        <v>2</v>
      </c>
      <c r="D3" s="71"/>
      <c r="E3" s="71"/>
      <c r="F3" s="71"/>
      <c r="G3" s="71"/>
      <c r="H3" s="71"/>
      <c r="I3" s="71"/>
      <c r="J3" s="71"/>
      <c r="K3" s="71"/>
    </row>
    <row r="4" spans="3:13" ht="15" customHeight="1">
      <c r="C4" s="71"/>
      <c r="D4" s="71"/>
      <c r="E4" s="71"/>
      <c r="F4" s="71"/>
      <c r="G4" s="71"/>
      <c r="H4" s="71"/>
      <c r="I4" s="71"/>
      <c r="J4" s="71"/>
      <c r="K4" s="71"/>
    </row>
    <row r="5" spans="3:13" ht="14.65" thickBot="1">
      <c r="C5" s="9"/>
      <c r="D5" s="39"/>
      <c r="E5" s="9"/>
      <c r="F5" s="9"/>
      <c r="G5" s="9"/>
      <c r="H5" s="9"/>
      <c r="I5" s="9"/>
      <c r="J5" s="9"/>
      <c r="K5" s="9"/>
    </row>
    <row r="6" spans="3:13" ht="15.4" thickTop="1" thickBot="1">
      <c r="C6" s="13" t="s">
        <v>3</v>
      </c>
      <c r="D6" s="92" t="s">
        <v>4</v>
      </c>
      <c r="E6" s="92"/>
      <c r="F6" s="10"/>
      <c r="G6" s="10"/>
      <c r="H6" s="9"/>
      <c r="I6" s="9"/>
      <c r="J6" s="9"/>
      <c r="K6" s="9"/>
    </row>
    <row r="7" spans="3:13" ht="15" thickTop="1" thickBot="1">
      <c r="C7" s="14" t="s">
        <v>34</v>
      </c>
      <c r="D7" s="74" t="s">
        <v>197</v>
      </c>
      <c r="E7" s="75"/>
      <c r="F7" s="9"/>
      <c r="G7" s="88"/>
      <c r="H7" s="88"/>
      <c r="I7" s="9"/>
      <c r="J7" s="9"/>
      <c r="K7" s="9"/>
    </row>
    <row r="8" spans="3:13" ht="15" thickTop="1" thickBot="1">
      <c r="C8" s="15" t="s">
        <v>11</v>
      </c>
      <c r="D8" s="102"/>
      <c r="E8" s="103"/>
      <c r="F8" s="11"/>
      <c r="G8" s="9"/>
      <c r="H8" s="9"/>
      <c r="I8" s="9"/>
      <c r="J8" s="9"/>
      <c r="K8" s="9"/>
    </row>
    <row r="9" spans="3:13" ht="15" thickTop="1" thickBot="1">
      <c r="C9" s="15" t="s">
        <v>12</v>
      </c>
      <c r="D9" s="89">
        <v>0</v>
      </c>
      <c r="E9" s="90"/>
      <c r="F9" s="9"/>
      <c r="G9" s="11"/>
      <c r="H9" s="9"/>
      <c r="I9" s="9"/>
      <c r="J9" s="9"/>
      <c r="K9" s="9"/>
    </row>
    <row r="10" spans="3:13" ht="15" thickTop="1" thickBot="1">
      <c r="C10" s="15" t="s">
        <v>13</v>
      </c>
      <c r="D10" s="89">
        <f>ROUND(D8/24/1.0026,0)</f>
        <v>0</v>
      </c>
      <c r="E10" s="90"/>
      <c r="F10" s="9"/>
      <c r="G10" s="9"/>
      <c r="H10" s="9"/>
      <c r="I10" s="9"/>
      <c r="J10" s="9"/>
      <c r="K10" s="9"/>
    </row>
    <row r="11" spans="3:13" ht="15" thickTop="1" thickBot="1">
      <c r="C11" s="15" t="s">
        <v>14</v>
      </c>
      <c r="D11" s="89">
        <f>ROUND(D9/24/1.0026,0)</f>
        <v>0</v>
      </c>
      <c r="E11" s="90"/>
      <c r="F11" s="9"/>
      <c r="G11" s="9"/>
      <c r="H11" s="9"/>
      <c r="I11" s="9"/>
      <c r="J11" s="9"/>
      <c r="K11" s="9"/>
    </row>
    <row r="12" spans="3:13" ht="15" thickTop="1" thickBot="1">
      <c r="C12" s="15" t="s">
        <v>15</v>
      </c>
      <c r="D12" s="63" t="e">
        <f>D11/D10</f>
        <v>#DIV/0!</v>
      </c>
      <c r="E12" s="64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16</v>
      </c>
      <c r="D14" s="42" t="s">
        <v>17</v>
      </c>
      <c r="E14" s="42" t="s">
        <v>130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19</v>
      </c>
      <c r="D15" s="51"/>
      <c r="E15" s="17">
        <f>D15/100/24*365/31/1.0026</f>
        <v>0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139</v>
      </c>
      <c r="D16" s="16">
        <v>0</v>
      </c>
      <c r="E16" s="17">
        <f>D16/24/1.0026</f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5.4" thickTop="1" thickBot="1">
      <c r="C18" s="13" t="s">
        <v>3</v>
      </c>
      <c r="D18" s="92" t="s">
        <v>21</v>
      </c>
      <c r="E18" s="92"/>
      <c r="F18" s="9"/>
      <c r="G18" s="9"/>
      <c r="H18" s="9"/>
      <c r="I18" s="9"/>
      <c r="J18" s="9"/>
      <c r="K18" s="9"/>
    </row>
    <row r="19" spans="3:11" ht="15" thickTop="1" thickBot="1">
      <c r="C19" s="14" t="s">
        <v>34</v>
      </c>
      <c r="D19" s="74" t="s">
        <v>197</v>
      </c>
      <c r="E19" s="75"/>
      <c r="F19" s="9"/>
      <c r="G19" s="9"/>
      <c r="H19" s="9"/>
      <c r="I19" s="9"/>
      <c r="J19" s="9"/>
      <c r="K19" s="9"/>
    </row>
    <row r="20" spans="3:11" ht="15" thickTop="1" thickBot="1">
      <c r="C20" s="15" t="s">
        <v>11</v>
      </c>
      <c r="D20" s="76"/>
      <c r="E20" s="77"/>
      <c r="F20" s="11"/>
      <c r="G20" s="9"/>
      <c r="H20" s="9"/>
      <c r="I20" s="9"/>
      <c r="J20" s="9"/>
      <c r="K20" s="9"/>
    </row>
    <row r="21" spans="3:11" ht="15" thickTop="1" thickBot="1">
      <c r="C21" s="15" t="s">
        <v>12</v>
      </c>
      <c r="D21" s="76">
        <v>0</v>
      </c>
      <c r="E21" s="77"/>
      <c r="F21" s="11"/>
      <c r="G21" s="9"/>
      <c r="H21" s="9"/>
      <c r="I21" s="9"/>
      <c r="J21" s="9"/>
      <c r="K21" s="9"/>
    </row>
    <row r="22" spans="3:11" ht="15" thickTop="1" thickBot="1">
      <c r="C22" s="15" t="s">
        <v>13</v>
      </c>
      <c r="D22" s="76">
        <f>ROUND(D20/24/1.0026,0)</f>
        <v>0</v>
      </c>
      <c r="E22" s="77"/>
      <c r="F22" s="9"/>
      <c r="G22" s="9"/>
      <c r="H22" s="9"/>
      <c r="I22" s="9"/>
      <c r="J22" s="9"/>
      <c r="K22" s="9"/>
    </row>
    <row r="23" spans="3:11" ht="15" thickTop="1" thickBot="1">
      <c r="C23" s="15" t="s">
        <v>14</v>
      </c>
      <c r="D23" s="89">
        <f>ROUND(D21/24/1.0026,0)</f>
        <v>0</v>
      </c>
      <c r="E23" s="90"/>
      <c r="F23" s="9"/>
      <c r="G23" s="9"/>
      <c r="H23" s="9"/>
      <c r="I23" s="9"/>
      <c r="J23" s="9"/>
      <c r="K23" s="9"/>
    </row>
    <row r="24" spans="3:11" ht="15" thickTop="1" thickBot="1">
      <c r="C24" s="15" t="s">
        <v>15</v>
      </c>
      <c r="D24" s="63" t="e">
        <f>D23/D22</f>
        <v>#DIV/0!</v>
      </c>
      <c r="E24" s="64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16</v>
      </c>
      <c r="D26" s="42" t="s">
        <v>17</v>
      </c>
      <c r="E26" s="42" t="s">
        <v>130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19</v>
      </c>
      <c r="D27" s="17"/>
      <c r="E27" s="17">
        <f>D27/100/24*365/31/1.0026</f>
        <v>0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139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 ht="15" thickTop="1" thickBot="1">
      <c r="F29" s="9"/>
      <c r="G29" s="9"/>
      <c r="H29" s="9"/>
      <c r="I29" s="9"/>
      <c r="J29" s="9"/>
      <c r="K29" s="9"/>
    </row>
    <row r="30" spans="3:11" ht="15.4" thickTop="1" thickBot="1">
      <c r="C30" s="13" t="s">
        <v>24</v>
      </c>
      <c r="D30" s="92" t="s">
        <v>4</v>
      </c>
      <c r="E30" s="92"/>
      <c r="F30" s="10"/>
      <c r="G30" s="10"/>
      <c r="H30" s="9"/>
      <c r="I30" s="9"/>
      <c r="J30" s="9"/>
      <c r="K30" s="9"/>
    </row>
    <row r="31" spans="3:11" ht="15" thickTop="1" thickBot="1">
      <c r="C31" s="14" t="s">
        <v>34</v>
      </c>
      <c r="D31" s="74" t="s">
        <v>197</v>
      </c>
      <c r="E31" s="75"/>
      <c r="F31" s="9"/>
      <c r="G31" s="88"/>
      <c r="H31" s="88"/>
      <c r="I31" s="9"/>
      <c r="J31" s="9"/>
      <c r="K31" s="9"/>
    </row>
    <row r="32" spans="3:11" ht="15" thickTop="1" thickBot="1">
      <c r="C32" s="15" t="s">
        <v>11</v>
      </c>
      <c r="D32" s="89"/>
      <c r="E32" s="90"/>
      <c r="F32" s="11"/>
      <c r="G32" s="9"/>
      <c r="H32" s="9"/>
      <c r="I32" s="9"/>
      <c r="J32" s="9"/>
      <c r="K32" s="9"/>
    </row>
    <row r="33" spans="3:13" ht="15" thickTop="1" thickBot="1">
      <c r="C33" s="15" t="s">
        <v>12</v>
      </c>
      <c r="D33" s="76">
        <v>0</v>
      </c>
      <c r="E33" s="77"/>
      <c r="F33" s="9"/>
      <c r="G33" s="11"/>
      <c r="H33" s="9"/>
      <c r="I33" s="9"/>
      <c r="J33" s="9"/>
      <c r="K33" s="9"/>
    </row>
    <row r="34" spans="3:13" ht="15" thickTop="1" thickBot="1">
      <c r="C34" s="15" t="s">
        <v>13</v>
      </c>
      <c r="D34" s="89">
        <f>ROUND(D32/24/1.0026,0)</f>
        <v>0</v>
      </c>
      <c r="E34" s="90"/>
      <c r="F34" s="9"/>
      <c r="G34" s="9"/>
      <c r="H34" s="9"/>
      <c r="I34" s="9"/>
      <c r="J34" s="9"/>
      <c r="K34" s="9"/>
    </row>
    <row r="35" spans="3:13" ht="15" thickTop="1" thickBot="1">
      <c r="C35" s="15" t="s">
        <v>14</v>
      </c>
      <c r="D35" s="89">
        <f>ROUND(D33/24/1.0026,0)</f>
        <v>0</v>
      </c>
      <c r="E35" s="90"/>
      <c r="F35" s="83"/>
      <c r="G35" s="83"/>
      <c r="H35" s="9"/>
      <c r="I35" s="9"/>
      <c r="J35" s="9"/>
      <c r="K35" s="9"/>
    </row>
    <row r="36" spans="3:13" ht="15" thickTop="1" thickBot="1">
      <c r="C36" s="15" t="s">
        <v>15</v>
      </c>
      <c r="D36" s="63" t="e">
        <f>D35/D34</f>
        <v>#DIV/0!</v>
      </c>
      <c r="E36" s="64"/>
      <c r="F36" s="9"/>
      <c r="G36" s="9"/>
      <c r="H36" s="9"/>
      <c r="I36" s="9"/>
      <c r="J36" s="9"/>
      <c r="K36" s="9"/>
    </row>
    <row r="37" spans="3:13" ht="15" thickTop="1" thickBot="1">
      <c r="F37" s="9"/>
      <c r="G37" s="9"/>
      <c r="H37" s="9"/>
      <c r="I37" s="9"/>
      <c r="J37" s="9"/>
      <c r="K37" s="9"/>
      <c r="M37" s="12"/>
    </row>
    <row r="38" spans="3:13" ht="41.25" thickTop="1" thickBot="1">
      <c r="C38" s="15" t="s">
        <v>16</v>
      </c>
      <c r="D38" s="42" t="s">
        <v>17</v>
      </c>
      <c r="E38" s="42" t="s">
        <v>130</v>
      </c>
      <c r="F38" s="9"/>
      <c r="G38" s="9"/>
      <c r="H38" s="9"/>
      <c r="I38" s="9"/>
      <c r="J38" s="9"/>
      <c r="K38" s="9"/>
    </row>
    <row r="39" spans="3:13" ht="15" thickTop="1" thickBot="1">
      <c r="C39" s="15" t="s">
        <v>19</v>
      </c>
      <c r="D39" s="17">
        <f>D15</f>
        <v>0</v>
      </c>
      <c r="E39" s="17">
        <f>D39/100/24*365/31/1.0026</f>
        <v>0</v>
      </c>
      <c r="F39" s="9"/>
      <c r="G39" s="9"/>
      <c r="H39" s="9"/>
      <c r="I39" s="9"/>
      <c r="J39" s="9"/>
      <c r="K39" s="9"/>
    </row>
    <row r="40" spans="3:13" ht="15" thickTop="1" thickBot="1">
      <c r="C40" s="15" t="s">
        <v>139</v>
      </c>
      <c r="D40" s="16">
        <v>0</v>
      </c>
      <c r="E40" s="54"/>
      <c r="F40" s="9"/>
      <c r="G40" s="9"/>
      <c r="H40" s="9"/>
      <c r="I40" s="9"/>
      <c r="J40" s="9"/>
      <c r="K40" s="9"/>
    </row>
    <row r="41" spans="3:13" ht="15" thickTop="1" thickBot="1">
      <c r="F41" s="9"/>
      <c r="G41" s="9"/>
      <c r="H41" s="9"/>
      <c r="I41" s="9"/>
      <c r="J41" s="9"/>
      <c r="K41" s="9"/>
    </row>
    <row r="42" spans="3:13" ht="15.4" thickTop="1" thickBot="1">
      <c r="C42" s="13" t="s">
        <v>24</v>
      </c>
      <c r="D42" s="92" t="s">
        <v>21</v>
      </c>
      <c r="E42" s="92"/>
      <c r="F42" s="9"/>
      <c r="G42" s="9"/>
      <c r="H42" s="9"/>
      <c r="I42" s="9"/>
      <c r="J42" s="9"/>
      <c r="K42" s="9"/>
    </row>
    <row r="43" spans="3:13" ht="15" thickTop="1" thickBot="1">
      <c r="C43" s="14" t="s">
        <v>34</v>
      </c>
      <c r="D43" s="74" t="s">
        <v>197</v>
      </c>
      <c r="E43" s="75"/>
      <c r="F43" s="9"/>
      <c r="G43" s="9"/>
      <c r="H43" s="9"/>
      <c r="I43" s="9"/>
      <c r="J43" s="9"/>
      <c r="K43" s="9"/>
    </row>
    <row r="44" spans="3:13" ht="15" thickTop="1" thickBot="1">
      <c r="C44" s="15" t="s">
        <v>11</v>
      </c>
      <c r="D44" s="76"/>
      <c r="E44" s="77"/>
      <c r="F44" s="11"/>
      <c r="G44" s="9"/>
      <c r="H44" s="9"/>
      <c r="I44" s="9"/>
      <c r="J44" s="9"/>
      <c r="K44" s="9"/>
    </row>
    <row r="45" spans="3:13" ht="15" thickTop="1" thickBot="1">
      <c r="C45" s="15" t="s">
        <v>12</v>
      </c>
      <c r="D45" s="76"/>
      <c r="E45" s="77"/>
      <c r="F45" s="9"/>
      <c r="G45" s="9"/>
      <c r="H45" s="9"/>
      <c r="I45" s="9"/>
      <c r="J45" s="9"/>
      <c r="K45" s="9"/>
    </row>
    <row r="46" spans="3:13" ht="15" thickTop="1" thickBot="1">
      <c r="C46" s="15" t="s">
        <v>13</v>
      </c>
      <c r="D46" s="76">
        <f>ROUND(D44/24/1.0026,0)</f>
        <v>0</v>
      </c>
      <c r="E46" s="77"/>
      <c r="F46" s="9"/>
      <c r="G46" s="9"/>
      <c r="H46" s="9"/>
      <c r="I46" s="9"/>
      <c r="J46" s="9"/>
      <c r="K46" s="9"/>
    </row>
    <row r="47" spans="3:13" ht="15" thickTop="1" thickBot="1">
      <c r="C47" s="15" t="s">
        <v>14</v>
      </c>
      <c r="D47" s="76">
        <f>ROUND(D45/24/1.0026,0)</f>
        <v>0</v>
      </c>
      <c r="E47" s="77"/>
      <c r="F47" s="9"/>
      <c r="G47" s="9"/>
      <c r="H47" s="9"/>
      <c r="I47" s="9"/>
      <c r="J47" s="9"/>
      <c r="K47" s="9"/>
    </row>
    <row r="48" spans="3:13" ht="15" thickTop="1" thickBot="1">
      <c r="C48" s="15" t="s">
        <v>15</v>
      </c>
      <c r="D48" s="63" t="e">
        <f>D47/D46</f>
        <v>#DIV/0!</v>
      </c>
      <c r="E48" s="64"/>
      <c r="F48" s="9"/>
      <c r="G48" s="9"/>
      <c r="H48" s="9"/>
      <c r="I48" s="9"/>
      <c r="J48" s="9"/>
      <c r="K48" s="9"/>
    </row>
    <row r="49" spans="3:11" ht="15.75" customHeight="1" thickTop="1" thickBot="1">
      <c r="F49" s="9"/>
      <c r="G49" s="9"/>
      <c r="H49" s="9"/>
      <c r="I49" s="9"/>
      <c r="J49" s="9"/>
      <c r="K49" s="9"/>
    </row>
    <row r="50" spans="3:11" ht="41.25" thickTop="1" thickBot="1">
      <c r="C50" s="15" t="s">
        <v>16</v>
      </c>
      <c r="D50" s="42" t="s">
        <v>17</v>
      </c>
      <c r="E50" s="42" t="s">
        <v>130</v>
      </c>
      <c r="F50" s="9"/>
      <c r="G50" s="9"/>
      <c r="H50" s="9"/>
      <c r="I50" s="9"/>
      <c r="J50" s="9"/>
      <c r="K50" s="9"/>
    </row>
    <row r="51" spans="3:11" ht="15" thickTop="1" thickBot="1">
      <c r="C51" s="15" t="s">
        <v>19</v>
      </c>
      <c r="D51" s="17">
        <f>D27</f>
        <v>0</v>
      </c>
      <c r="E51" s="17">
        <f>D51/100/24*365/31/1.0026</f>
        <v>0</v>
      </c>
      <c r="F51" s="9"/>
      <c r="G51" s="9"/>
      <c r="H51" s="9"/>
      <c r="I51" s="9"/>
      <c r="J51" s="9"/>
      <c r="K51" s="9"/>
    </row>
    <row r="52" spans="3:11" ht="15" thickTop="1" thickBot="1">
      <c r="C52" s="15" t="s">
        <v>139</v>
      </c>
      <c r="D52" s="16">
        <v>0</v>
      </c>
      <c r="E52" s="23">
        <v>0</v>
      </c>
      <c r="F52" s="9"/>
      <c r="G52" s="9"/>
      <c r="H52" s="9"/>
      <c r="I52" s="9"/>
      <c r="J52" s="9"/>
      <c r="K52" s="9"/>
    </row>
    <row r="53" spans="3:11" ht="14.65" thickTop="1">
      <c r="D53" s="91"/>
      <c r="E53" s="91"/>
      <c r="F53" s="9"/>
      <c r="G53" s="9"/>
      <c r="H53" s="9"/>
      <c r="I53" s="9"/>
      <c r="J53" s="9"/>
      <c r="K53" s="9"/>
    </row>
    <row r="54" spans="3:11">
      <c r="D54" s="91"/>
      <c r="E54" s="91"/>
      <c r="F54" s="9"/>
      <c r="G54" s="9"/>
      <c r="H54" s="9"/>
      <c r="I54" s="9"/>
      <c r="J54" s="9"/>
      <c r="K54" s="9"/>
    </row>
    <row r="55" spans="3:11">
      <c r="D55" s="91"/>
      <c r="E55" s="91"/>
      <c r="F55" s="11"/>
      <c r="G55" s="9"/>
      <c r="H55" s="9"/>
      <c r="I55" s="9"/>
      <c r="J55" s="9"/>
      <c r="K55" s="9"/>
    </row>
    <row r="56" spans="3:11">
      <c r="D56" s="91"/>
      <c r="E56" s="91"/>
      <c r="F56" s="9"/>
      <c r="G56" s="9"/>
      <c r="H56" s="9"/>
      <c r="I56" s="9"/>
      <c r="J56" s="9"/>
      <c r="K56" s="9"/>
    </row>
    <row r="57" spans="3:11">
      <c r="D57" s="91"/>
      <c r="E57" s="91"/>
      <c r="F57" s="9"/>
      <c r="G57" s="9"/>
      <c r="H57" s="9"/>
      <c r="I57" s="9"/>
      <c r="J57" s="9"/>
      <c r="K57" s="9"/>
    </row>
    <row r="58" spans="3:11">
      <c r="D58" s="91"/>
      <c r="E58" s="91"/>
      <c r="F58" s="9"/>
      <c r="G58" s="9"/>
      <c r="H58" s="9"/>
      <c r="I58" s="9"/>
      <c r="J58" s="9"/>
      <c r="K58" s="9"/>
    </row>
    <row r="59" spans="3:11">
      <c r="D59" s="91"/>
      <c r="E59" s="91"/>
      <c r="F59" s="9"/>
      <c r="G59" s="9"/>
      <c r="H59" s="9"/>
      <c r="I59" s="9"/>
      <c r="J59" s="9"/>
      <c r="K59" s="9"/>
    </row>
    <row r="60" spans="3:11">
      <c r="D60"/>
      <c r="F60" s="9"/>
      <c r="G60" s="9"/>
      <c r="H60" s="9"/>
      <c r="I60" s="9"/>
      <c r="J60" s="9"/>
      <c r="K60" s="9"/>
    </row>
    <row r="61" spans="3:11">
      <c r="D61"/>
      <c r="F61" s="9"/>
      <c r="G61" s="9"/>
      <c r="H61" s="9"/>
      <c r="I61" s="9"/>
      <c r="J61" s="9"/>
      <c r="K61" s="9"/>
    </row>
    <row r="62" spans="3:11">
      <c r="D62"/>
      <c r="F62" s="9"/>
      <c r="G62" s="9"/>
      <c r="H62" s="9"/>
      <c r="I62" s="9"/>
      <c r="J62" s="9"/>
      <c r="K62" s="9"/>
    </row>
    <row r="63" spans="3:11">
      <c r="D63"/>
      <c r="F63" s="9"/>
      <c r="G63" s="9"/>
      <c r="H63" s="9"/>
      <c r="I63" s="9"/>
      <c r="J63" s="9"/>
      <c r="K63" s="9"/>
    </row>
    <row r="64" spans="3:11" ht="20.25" customHeight="1">
      <c r="D64"/>
      <c r="F64" s="9"/>
      <c r="G64" s="9"/>
      <c r="H64" s="9"/>
      <c r="I64" s="9"/>
      <c r="J64" s="9"/>
      <c r="K64" s="9"/>
    </row>
    <row r="65" spans="4:6">
      <c r="D65" s="91"/>
      <c r="E65" s="91"/>
    </row>
    <row r="66" spans="4:6">
      <c r="D66" s="91"/>
      <c r="E66" s="91"/>
    </row>
    <row r="67" spans="4:6">
      <c r="D67" s="91"/>
      <c r="E67" s="91"/>
      <c r="F67" s="11"/>
    </row>
    <row r="68" spans="4:6">
      <c r="D68" s="91"/>
      <c r="E68" s="91"/>
    </row>
    <row r="69" spans="4:6">
      <c r="D69" s="91"/>
      <c r="E69" s="91"/>
    </row>
    <row r="70" spans="4:6">
      <c r="D70" s="91"/>
      <c r="E70" s="91"/>
    </row>
    <row r="71" spans="4:6">
      <c r="D71" s="91"/>
      <c r="E71" s="91"/>
    </row>
    <row r="72" spans="4:6" ht="20.25" customHeight="1">
      <c r="D72"/>
    </row>
    <row r="73" spans="4:6">
      <c r="D73"/>
    </row>
    <row r="74" spans="4:6">
      <c r="D74"/>
    </row>
    <row r="75" spans="4:6">
      <c r="D75"/>
    </row>
    <row r="77" spans="4:6" ht="20.25" customHeight="1"/>
    <row r="78" spans="4:6" ht="20.25" customHeight="1"/>
    <row r="79" spans="4:6" ht="20.25" customHeight="1"/>
    <row r="80" spans="4:6" ht="20.25" customHeight="1"/>
    <row r="81" ht="36" customHeight="1"/>
    <row r="82" ht="20.25" customHeight="1"/>
    <row r="83" ht="20.25" customHeight="1"/>
    <row r="84" ht="20.25" customHeight="1"/>
    <row r="85" ht="20.25" customHeight="1"/>
    <row r="86" ht="36" customHeight="1"/>
    <row r="87" ht="20.25" customHeight="1"/>
    <row r="88" ht="20.25" customHeight="1"/>
    <row r="89" ht="20.25" customHeight="1"/>
    <row r="90" ht="20.25" customHeight="1"/>
    <row r="91" ht="36" customHeight="1"/>
    <row r="92" ht="20.25" customHeight="1"/>
    <row r="93" ht="20.25" customHeight="1"/>
    <row r="94" ht="20.25" customHeight="1"/>
    <row r="95" ht="20.25" customHeight="1"/>
    <row r="96" ht="36" customHeight="1"/>
    <row r="97" ht="20.25" customHeight="1"/>
    <row r="98" ht="20.25" customHeight="1"/>
    <row r="99" ht="20.25" customHeight="1"/>
    <row r="100" ht="20.25" customHeight="1"/>
    <row r="101" ht="36" customHeight="1"/>
    <row r="102" ht="20.25" customHeight="1"/>
    <row r="103" ht="20.25" customHeight="1"/>
    <row r="104" ht="20.25" customHeight="1"/>
    <row r="105" ht="20.25" customHeight="1"/>
    <row r="106" ht="36" customHeight="1"/>
    <row r="107" ht="20.25" customHeight="1"/>
    <row r="108" ht="20.25" customHeight="1"/>
    <row r="109" ht="20.25" customHeight="1"/>
    <row r="110" ht="20.25" customHeight="1"/>
    <row r="111" ht="36" customHeight="1"/>
    <row r="112" ht="20.25" customHeight="1"/>
    <row r="113" ht="20.25" customHeight="1"/>
    <row r="114" ht="20.25" customHeight="1"/>
    <row r="115" ht="20.25" customHeight="1"/>
    <row r="116" ht="36" customHeight="1"/>
    <row r="117" ht="20.25" customHeight="1"/>
    <row r="118" ht="20.25" customHeight="1"/>
    <row r="119" ht="20.25" customHeight="1"/>
    <row r="120" ht="20.25" customHeight="1"/>
    <row r="121" ht="36" customHeight="1"/>
    <row r="122" ht="20.25" customHeight="1"/>
    <row r="123" ht="20.25" customHeight="1"/>
    <row r="124" ht="20.25" customHeight="1"/>
    <row r="125" ht="20.25" customHeight="1"/>
    <row r="126" ht="36" customHeight="1"/>
    <row r="127" ht="20.25" customHeight="1"/>
    <row r="128" ht="20.25" customHeight="1"/>
    <row r="129" ht="20.25" customHeight="1"/>
    <row r="130" ht="20.25" customHeight="1"/>
    <row r="131" ht="36" customHeight="1"/>
    <row r="132" ht="20.25" customHeight="1"/>
    <row r="133" ht="20.25" customHeight="1"/>
    <row r="134" ht="20.25" customHeight="1"/>
    <row r="135" ht="20.25" customHeight="1"/>
    <row r="136" ht="36" customHeight="1"/>
    <row r="137" ht="20.25" customHeight="1"/>
    <row r="138" ht="20.25" customHeight="1"/>
    <row r="139" ht="20.25" customHeight="1"/>
    <row r="140" ht="20.25" customHeight="1"/>
    <row r="141" ht="36" customHeight="1"/>
    <row r="142" ht="20.25" customHeight="1"/>
    <row r="143" ht="20.25" customHeight="1"/>
    <row r="144" ht="20.25" customHeight="1"/>
    <row r="145" ht="20.25" customHeight="1"/>
    <row r="146" ht="36" customHeight="1"/>
    <row r="147" ht="20.25" customHeight="1"/>
    <row r="148" ht="20.25" customHeight="1"/>
    <row r="149" ht="20.25" customHeight="1"/>
    <row r="150" ht="20.25" customHeight="1"/>
    <row r="151" ht="36" customHeight="1"/>
    <row r="152" ht="20.25" customHeight="1"/>
    <row r="153" ht="20.25" customHeight="1"/>
    <row r="154" ht="20.25" customHeight="1"/>
    <row r="155" ht="20.25" customHeight="1"/>
    <row r="156" ht="36" customHeight="1"/>
    <row r="157" ht="20.25" customHeight="1"/>
    <row r="158" ht="20.25" customHeight="1"/>
    <row r="159" ht="20.25" customHeight="1"/>
    <row r="160" ht="20.25" customHeight="1"/>
    <row r="161" ht="36" customHeight="1"/>
    <row r="162" ht="20.25" customHeight="1"/>
    <row r="163" ht="20.25" customHeight="1"/>
    <row r="164" ht="20.25" customHeight="1"/>
    <row r="165" ht="20.25" customHeight="1"/>
    <row r="166" ht="36" customHeight="1"/>
    <row r="167" ht="20.25" customHeight="1"/>
    <row r="168" ht="20.25" customHeight="1"/>
    <row r="169" ht="20.25" customHeight="1"/>
    <row r="171" ht="36" customHeight="1"/>
    <row r="172" ht="20.25" customHeight="1"/>
    <row r="173" ht="20.25" customHeight="1"/>
    <row r="174" ht="20.25" customHeight="1"/>
    <row r="175" ht="20.25" customHeight="1"/>
    <row r="176" ht="36" customHeight="1"/>
    <row r="177" ht="20.25" customHeight="1"/>
    <row r="178" ht="20.25" customHeight="1"/>
    <row r="179" ht="20.25" customHeight="1"/>
  </sheetData>
  <mergeCells count="47">
    <mergeCell ref="D68:E68"/>
    <mergeCell ref="D69:E69"/>
    <mergeCell ref="D70:E70"/>
    <mergeCell ref="D71:E71"/>
    <mergeCell ref="D57:E57"/>
    <mergeCell ref="D58:E58"/>
    <mergeCell ref="D59:E59"/>
    <mergeCell ref="D65:E65"/>
    <mergeCell ref="D66:E66"/>
    <mergeCell ref="D67:E67"/>
    <mergeCell ref="D56:E56"/>
    <mergeCell ref="D36:E36"/>
    <mergeCell ref="D42:E42"/>
    <mergeCell ref="D43:E43"/>
    <mergeCell ref="D44:E44"/>
    <mergeCell ref="D45:E45"/>
    <mergeCell ref="D46:E46"/>
    <mergeCell ref="D47:E47"/>
    <mergeCell ref="D48:E48"/>
    <mergeCell ref="D53:E53"/>
    <mergeCell ref="D54:E54"/>
    <mergeCell ref="D55:E55"/>
    <mergeCell ref="D35:E35"/>
    <mergeCell ref="F35:G35"/>
    <mergeCell ref="D20:E20"/>
    <mergeCell ref="D21:E21"/>
    <mergeCell ref="D22:E22"/>
    <mergeCell ref="D23:E23"/>
    <mergeCell ref="D24:E24"/>
    <mergeCell ref="D30:E30"/>
    <mergeCell ref="D31:E31"/>
    <mergeCell ref="G31:H31"/>
    <mergeCell ref="D32:E32"/>
    <mergeCell ref="D33:E33"/>
    <mergeCell ref="D34:E34"/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E03F7-3DB2-449B-8DCA-3453329C4133}">
  <dimension ref="C1:M179"/>
  <sheetViews>
    <sheetView showGridLines="0" workbookViewId="0">
      <selection activeCell="F47" sqref="F47"/>
    </sheetView>
  </sheetViews>
  <sheetFormatPr baseColWidth="10" defaultColWidth="11.3984375" defaultRowHeight="14.25"/>
  <cols>
    <col min="1" max="2" width="7.3984375" customWidth="1"/>
    <col min="3" max="3" width="81.73046875" bestFit="1" customWidth="1"/>
    <col min="4" max="4" width="43" style="40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82" t="s">
        <v>198</v>
      </c>
      <c r="D1" s="82"/>
      <c r="E1" s="82"/>
      <c r="F1" s="82"/>
      <c r="G1" s="82"/>
      <c r="H1" s="82"/>
      <c r="I1" s="82"/>
      <c r="J1" s="82"/>
      <c r="K1" s="82"/>
    </row>
    <row r="2" spans="3:13" ht="30" customHeight="1">
      <c r="C2" s="82"/>
      <c r="D2" s="82"/>
      <c r="E2" s="82"/>
      <c r="F2" s="82"/>
      <c r="G2" s="82"/>
      <c r="H2" s="82"/>
      <c r="I2" s="82"/>
      <c r="J2" s="82"/>
      <c r="K2" s="82"/>
    </row>
    <row r="3" spans="3:13" ht="15" customHeight="1">
      <c r="C3" s="71" t="s">
        <v>2</v>
      </c>
      <c r="D3" s="71"/>
      <c r="E3" s="71"/>
      <c r="F3" s="71"/>
      <c r="G3" s="71"/>
      <c r="H3" s="71"/>
      <c r="I3" s="71"/>
      <c r="J3" s="71"/>
      <c r="K3" s="71"/>
    </row>
    <row r="4" spans="3:13" ht="15" customHeight="1">
      <c r="C4" s="71"/>
      <c r="D4" s="71"/>
      <c r="E4" s="71"/>
      <c r="F4" s="71"/>
      <c r="G4" s="71"/>
      <c r="H4" s="71"/>
      <c r="I4" s="71"/>
      <c r="J4" s="71"/>
      <c r="K4" s="71"/>
    </row>
    <row r="5" spans="3:13" ht="14.65" thickBot="1">
      <c r="C5" s="9"/>
      <c r="D5" s="39"/>
      <c r="E5" s="9"/>
      <c r="F5" s="9"/>
      <c r="G5" s="9"/>
      <c r="H5" s="9"/>
      <c r="I5" s="9"/>
      <c r="J5" s="9"/>
      <c r="K5" s="9"/>
    </row>
    <row r="6" spans="3:13" ht="15.4" thickTop="1" thickBot="1">
      <c r="C6" s="13" t="s">
        <v>3</v>
      </c>
      <c r="D6" s="92" t="s">
        <v>4</v>
      </c>
      <c r="E6" s="92"/>
      <c r="F6" s="10"/>
      <c r="G6" s="10"/>
      <c r="H6" s="9"/>
      <c r="I6" s="9"/>
      <c r="J6" s="9"/>
      <c r="K6" s="9"/>
    </row>
    <row r="7" spans="3:13" ht="15" thickTop="1" thickBot="1">
      <c r="C7" s="14" t="s">
        <v>34</v>
      </c>
      <c r="D7" s="74" t="s">
        <v>199</v>
      </c>
      <c r="E7" s="75"/>
      <c r="F7" s="9"/>
      <c r="G7" s="88"/>
      <c r="H7" s="88"/>
      <c r="I7" s="9"/>
      <c r="J7" s="9"/>
      <c r="K7" s="9"/>
    </row>
    <row r="8" spans="3:13" ht="15" thickTop="1" thickBot="1">
      <c r="C8" s="15" t="s">
        <v>11</v>
      </c>
      <c r="D8" s="102">
        <v>48439776</v>
      </c>
      <c r="E8" s="103"/>
      <c r="F8" s="11"/>
      <c r="G8" s="9"/>
      <c r="H8" s="9"/>
      <c r="I8" s="9"/>
      <c r="J8" s="9"/>
      <c r="K8" s="9"/>
    </row>
    <row r="9" spans="3:13" ht="15" thickTop="1" thickBot="1">
      <c r="C9" s="15" t="s">
        <v>12</v>
      </c>
      <c r="D9" s="89">
        <v>0</v>
      </c>
      <c r="E9" s="90"/>
      <c r="F9" s="9"/>
      <c r="G9" s="11"/>
      <c r="H9" s="9"/>
      <c r="I9" s="9"/>
      <c r="J9" s="9"/>
      <c r="K9" s="9"/>
    </row>
    <row r="10" spans="3:13" ht="15" thickTop="1" thickBot="1">
      <c r="C10" s="15" t="s">
        <v>13</v>
      </c>
      <c r="D10" s="89">
        <f>ROUND(D8/24/1.0026,0)</f>
        <v>2013090</v>
      </c>
      <c r="E10" s="90"/>
      <c r="F10" s="9"/>
      <c r="G10" s="9"/>
      <c r="H10" s="9"/>
      <c r="I10" s="9"/>
      <c r="J10" s="9"/>
      <c r="K10" s="9"/>
    </row>
    <row r="11" spans="3:13" ht="15" thickTop="1" thickBot="1">
      <c r="C11" s="15" t="s">
        <v>14</v>
      </c>
      <c r="D11" s="89">
        <f>ROUND(D9/24/1.0026,0)</f>
        <v>0</v>
      </c>
      <c r="E11" s="90"/>
      <c r="F11" s="9"/>
      <c r="G11" s="9"/>
      <c r="H11" s="9"/>
      <c r="I11" s="9"/>
      <c r="J11" s="9"/>
      <c r="K11" s="9"/>
    </row>
    <row r="12" spans="3:13" ht="15" thickTop="1" thickBot="1">
      <c r="C12" s="15" t="s">
        <v>15</v>
      </c>
      <c r="D12" s="63">
        <f>D11/D10</f>
        <v>0</v>
      </c>
      <c r="E12" s="64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16</v>
      </c>
      <c r="D14" s="42" t="s">
        <v>17</v>
      </c>
      <c r="E14" s="42" t="s">
        <v>130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19</v>
      </c>
      <c r="D15" s="51">
        <v>24.348800000000001</v>
      </c>
      <c r="E15" s="17">
        <f>D15/100/24*365/30/1.0026</f>
        <v>0.12311479043376113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139</v>
      </c>
      <c r="D16" s="16">
        <v>0</v>
      </c>
      <c r="E16" s="17">
        <f>D16/24/1.0026</f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5.4" thickTop="1" thickBot="1">
      <c r="C18" s="13" t="s">
        <v>3</v>
      </c>
      <c r="D18" s="92" t="s">
        <v>21</v>
      </c>
      <c r="E18" s="92"/>
      <c r="F18" s="9"/>
      <c r="G18" s="9"/>
      <c r="H18" s="9"/>
      <c r="I18" s="9"/>
      <c r="J18" s="9"/>
      <c r="K18" s="9"/>
    </row>
    <row r="19" spans="3:11" ht="15" thickTop="1" thickBot="1">
      <c r="C19" s="14" t="s">
        <v>34</v>
      </c>
      <c r="D19" s="74" t="s">
        <v>199</v>
      </c>
      <c r="E19" s="75"/>
      <c r="F19" s="9"/>
      <c r="G19" s="9"/>
      <c r="H19" s="9"/>
      <c r="I19" s="9"/>
      <c r="J19" s="9"/>
      <c r="K19" s="9"/>
    </row>
    <row r="20" spans="3:11" ht="15" thickTop="1" thickBot="1">
      <c r="C20" s="15" t="s">
        <v>11</v>
      </c>
      <c r="D20" s="76"/>
      <c r="E20" s="77"/>
      <c r="F20" s="11"/>
      <c r="G20" s="9"/>
      <c r="H20" s="9"/>
      <c r="I20" s="9"/>
      <c r="J20" s="9"/>
      <c r="K20" s="9"/>
    </row>
    <row r="21" spans="3:11" ht="15" thickTop="1" thickBot="1">
      <c r="C21" s="15" t="s">
        <v>12</v>
      </c>
      <c r="D21" s="76">
        <v>0</v>
      </c>
      <c r="E21" s="77"/>
      <c r="F21" s="11"/>
      <c r="G21" s="9"/>
      <c r="H21" s="9"/>
      <c r="I21" s="9"/>
      <c r="J21" s="9"/>
      <c r="K21" s="9"/>
    </row>
    <row r="22" spans="3:11" ht="15" thickTop="1" thickBot="1">
      <c r="C22" s="15" t="s">
        <v>13</v>
      </c>
      <c r="D22" s="76">
        <f>ROUND(D20/24/1.0026,0)</f>
        <v>0</v>
      </c>
      <c r="E22" s="77"/>
      <c r="F22" s="9"/>
      <c r="G22" s="9"/>
      <c r="H22" s="9"/>
      <c r="I22" s="9"/>
      <c r="J22" s="9"/>
      <c r="K22" s="9"/>
    </row>
    <row r="23" spans="3:11" ht="15" thickTop="1" thickBot="1">
      <c r="C23" s="15" t="s">
        <v>14</v>
      </c>
      <c r="D23" s="89">
        <f>ROUND(D21/24/1.0026,0)</f>
        <v>0</v>
      </c>
      <c r="E23" s="90"/>
      <c r="F23" s="9"/>
      <c r="G23" s="9"/>
      <c r="H23" s="9"/>
      <c r="I23" s="9"/>
      <c r="J23" s="9"/>
      <c r="K23" s="9"/>
    </row>
    <row r="24" spans="3:11" ht="15" thickTop="1" thickBot="1">
      <c r="C24" s="15" t="s">
        <v>15</v>
      </c>
      <c r="D24" s="63" t="e">
        <f>D23/D22</f>
        <v>#DIV/0!</v>
      </c>
      <c r="E24" s="64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16</v>
      </c>
      <c r="D26" s="42" t="s">
        <v>17</v>
      </c>
      <c r="E26" s="42" t="s">
        <v>130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19</v>
      </c>
      <c r="D27" s="17"/>
      <c r="E27" s="17">
        <f>D27/100/24*365/30/1.0026</f>
        <v>0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139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 ht="15" thickTop="1" thickBot="1">
      <c r="F29" s="9"/>
      <c r="G29" s="9"/>
      <c r="H29" s="9"/>
      <c r="I29" s="9"/>
      <c r="J29" s="9"/>
      <c r="K29" s="9"/>
    </row>
    <row r="30" spans="3:11" ht="15.4" thickTop="1" thickBot="1">
      <c r="C30" s="13" t="s">
        <v>24</v>
      </c>
      <c r="D30" s="92" t="s">
        <v>4</v>
      </c>
      <c r="E30" s="92"/>
      <c r="F30" s="10"/>
      <c r="G30" s="10"/>
      <c r="H30" s="9"/>
      <c r="I30" s="9"/>
      <c r="J30" s="9"/>
      <c r="K30" s="9"/>
    </row>
    <row r="31" spans="3:11" ht="15" thickTop="1" thickBot="1">
      <c r="C31" s="14" t="s">
        <v>34</v>
      </c>
      <c r="D31" s="74" t="s">
        <v>199</v>
      </c>
      <c r="E31" s="75"/>
      <c r="F31" s="9"/>
      <c r="G31" s="88"/>
      <c r="H31" s="88"/>
      <c r="I31" s="9"/>
      <c r="J31" s="9"/>
      <c r="K31" s="9"/>
    </row>
    <row r="32" spans="3:11" ht="15" thickTop="1" thickBot="1">
      <c r="C32" s="15" t="s">
        <v>11</v>
      </c>
      <c r="D32" s="89"/>
      <c r="E32" s="90"/>
      <c r="F32" s="11"/>
      <c r="G32" s="9"/>
      <c r="H32" s="9"/>
      <c r="I32" s="9"/>
      <c r="J32" s="9"/>
      <c r="K32" s="9"/>
    </row>
    <row r="33" spans="3:13" ht="15" thickTop="1" thickBot="1">
      <c r="C33" s="15" t="s">
        <v>12</v>
      </c>
      <c r="D33" s="76">
        <v>0</v>
      </c>
      <c r="E33" s="77"/>
      <c r="F33" s="9"/>
      <c r="G33" s="11"/>
      <c r="H33" s="9"/>
      <c r="I33" s="9"/>
      <c r="J33" s="9"/>
      <c r="K33" s="9"/>
    </row>
    <row r="34" spans="3:13" ht="15" thickTop="1" thickBot="1">
      <c r="C34" s="15" t="s">
        <v>13</v>
      </c>
      <c r="D34" s="89">
        <f>ROUND(D32/24/1.0026,0)</f>
        <v>0</v>
      </c>
      <c r="E34" s="90"/>
      <c r="F34" s="9"/>
      <c r="G34" s="9"/>
      <c r="H34" s="9"/>
      <c r="I34" s="9"/>
      <c r="J34" s="9"/>
      <c r="K34" s="9"/>
    </row>
    <row r="35" spans="3:13" ht="15" thickTop="1" thickBot="1">
      <c r="C35" s="15" t="s">
        <v>14</v>
      </c>
      <c r="D35" s="89">
        <f>ROUND(D33/24/1.0026,0)</f>
        <v>0</v>
      </c>
      <c r="E35" s="90"/>
      <c r="F35" s="83"/>
      <c r="G35" s="83"/>
      <c r="H35" s="9"/>
      <c r="I35" s="9"/>
      <c r="J35" s="9"/>
      <c r="K35" s="9"/>
    </row>
    <row r="36" spans="3:13" ht="15" thickTop="1" thickBot="1">
      <c r="C36" s="15" t="s">
        <v>15</v>
      </c>
      <c r="D36" s="63" t="e">
        <f>D35/D34</f>
        <v>#DIV/0!</v>
      </c>
      <c r="E36" s="64"/>
      <c r="F36" s="9"/>
      <c r="G36" s="9"/>
      <c r="H36" s="9"/>
      <c r="I36" s="9"/>
      <c r="J36" s="9"/>
      <c r="K36" s="9"/>
    </row>
    <row r="37" spans="3:13" ht="15" thickTop="1" thickBot="1">
      <c r="F37" s="9"/>
      <c r="G37" s="9"/>
      <c r="H37" s="9"/>
      <c r="I37" s="9"/>
      <c r="J37" s="9"/>
      <c r="K37" s="9"/>
      <c r="M37" s="12"/>
    </row>
    <row r="38" spans="3:13" ht="41.25" thickTop="1" thickBot="1">
      <c r="C38" s="15" t="s">
        <v>16</v>
      </c>
      <c r="D38" s="42" t="s">
        <v>17</v>
      </c>
      <c r="E38" s="42" t="s">
        <v>130</v>
      </c>
      <c r="F38" s="9"/>
      <c r="G38" s="9"/>
      <c r="H38" s="9"/>
      <c r="I38" s="9"/>
      <c r="J38" s="9"/>
      <c r="K38" s="9"/>
    </row>
    <row r="39" spans="3:13" ht="15" thickTop="1" thickBot="1">
      <c r="C39" s="15" t="s">
        <v>19</v>
      </c>
      <c r="D39" s="17"/>
      <c r="E39" s="17">
        <f>D39/100/24*365/30/1.0026</f>
        <v>0</v>
      </c>
      <c r="F39" s="9"/>
      <c r="G39" s="9"/>
      <c r="H39" s="9"/>
      <c r="I39" s="9"/>
      <c r="J39" s="9"/>
      <c r="K39" s="9"/>
    </row>
    <row r="40" spans="3:13" ht="15" thickTop="1" thickBot="1">
      <c r="C40" s="15" t="s">
        <v>139</v>
      </c>
      <c r="D40" s="16">
        <v>0</v>
      </c>
      <c r="E40" s="54"/>
      <c r="F40" s="9"/>
      <c r="G40" s="9"/>
      <c r="H40" s="9"/>
      <c r="I40" s="9"/>
      <c r="J40" s="9"/>
      <c r="K40" s="9"/>
    </row>
    <row r="41" spans="3:13" ht="15" thickTop="1" thickBot="1">
      <c r="F41" s="9"/>
      <c r="G41" s="9"/>
      <c r="H41" s="9"/>
      <c r="I41" s="9"/>
      <c r="J41" s="9"/>
      <c r="K41" s="9"/>
    </row>
    <row r="42" spans="3:13" ht="15.4" thickTop="1" thickBot="1">
      <c r="C42" s="13" t="s">
        <v>24</v>
      </c>
      <c r="D42" s="92" t="s">
        <v>21</v>
      </c>
      <c r="E42" s="92"/>
      <c r="F42" s="9"/>
      <c r="G42" s="9"/>
      <c r="H42" s="9"/>
      <c r="I42" s="9"/>
      <c r="J42" s="9"/>
      <c r="K42" s="9"/>
    </row>
    <row r="43" spans="3:13" ht="15" thickTop="1" thickBot="1">
      <c r="C43" s="14" t="s">
        <v>34</v>
      </c>
      <c r="D43" s="74" t="s">
        <v>199</v>
      </c>
      <c r="E43" s="75"/>
      <c r="F43" s="9"/>
      <c r="G43" s="9"/>
      <c r="H43" s="9"/>
      <c r="I43" s="9"/>
      <c r="J43" s="9"/>
      <c r="K43" s="9"/>
    </row>
    <row r="44" spans="3:13" ht="15" thickTop="1" thickBot="1">
      <c r="C44" s="15" t="s">
        <v>11</v>
      </c>
      <c r="D44" s="76"/>
      <c r="E44" s="77"/>
      <c r="F44" s="11"/>
      <c r="G44" s="9"/>
      <c r="H44" s="9"/>
      <c r="I44" s="9"/>
      <c r="J44" s="9"/>
      <c r="K44" s="9"/>
    </row>
    <row r="45" spans="3:13" ht="15" thickTop="1" thickBot="1">
      <c r="C45" s="15" t="s">
        <v>12</v>
      </c>
      <c r="D45" s="76"/>
      <c r="E45" s="77"/>
      <c r="F45" s="9"/>
      <c r="G45" s="9"/>
      <c r="H45" s="9"/>
      <c r="I45" s="9"/>
      <c r="J45" s="9"/>
      <c r="K45" s="9"/>
    </row>
    <row r="46" spans="3:13" ht="15" thickTop="1" thickBot="1">
      <c r="C46" s="15" t="s">
        <v>13</v>
      </c>
      <c r="D46" s="76">
        <f>ROUND(D44/24/1.0026,0)</f>
        <v>0</v>
      </c>
      <c r="E46" s="77"/>
      <c r="F46" s="9"/>
      <c r="G46" s="9"/>
      <c r="H46" s="9"/>
      <c r="I46" s="9"/>
      <c r="J46" s="9"/>
      <c r="K46" s="9"/>
    </row>
    <row r="47" spans="3:13" ht="15" thickTop="1" thickBot="1">
      <c r="C47" s="15" t="s">
        <v>14</v>
      </c>
      <c r="D47" s="76">
        <f>ROUND(D45/24/1.0026,0)</f>
        <v>0</v>
      </c>
      <c r="E47" s="77"/>
      <c r="F47" s="9"/>
      <c r="G47" s="9"/>
      <c r="H47" s="9"/>
      <c r="I47" s="9"/>
      <c r="J47" s="9"/>
      <c r="K47" s="9"/>
    </row>
    <row r="48" spans="3:13" ht="15" thickTop="1" thickBot="1">
      <c r="C48" s="15" t="s">
        <v>15</v>
      </c>
      <c r="D48" s="63" t="e">
        <f>D47/D46</f>
        <v>#DIV/0!</v>
      </c>
      <c r="E48" s="64"/>
      <c r="F48" s="9"/>
      <c r="G48" s="9"/>
      <c r="H48" s="9"/>
      <c r="I48" s="9"/>
      <c r="J48" s="9"/>
      <c r="K48" s="9"/>
    </row>
    <row r="49" spans="3:11" ht="15.75" customHeight="1" thickTop="1" thickBot="1">
      <c r="F49" s="9"/>
      <c r="G49" s="9"/>
      <c r="H49" s="9"/>
      <c r="I49" s="9"/>
      <c r="J49" s="9"/>
      <c r="K49" s="9"/>
    </row>
    <row r="50" spans="3:11" ht="41.25" thickTop="1" thickBot="1">
      <c r="C50" s="15" t="s">
        <v>16</v>
      </c>
      <c r="D50" s="42" t="s">
        <v>17</v>
      </c>
      <c r="E50" s="42" t="s">
        <v>130</v>
      </c>
      <c r="F50" s="9"/>
      <c r="G50" s="9"/>
      <c r="H50" s="9"/>
      <c r="I50" s="9"/>
      <c r="J50" s="9"/>
      <c r="K50" s="9"/>
    </row>
    <row r="51" spans="3:11" ht="15" thickTop="1" thickBot="1">
      <c r="C51" s="15" t="s">
        <v>19</v>
      </c>
      <c r="D51" s="17">
        <f>D27</f>
        <v>0</v>
      </c>
      <c r="E51" s="17">
        <f>D51/100/24*365/310/1.0026</f>
        <v>0</v>
      </c>
      <c r="F51" s="9"/>
      <c r="G51" s="9"/>
      <c r="H51" s="9"/>
      <c r="I51" s="9"/>
      <c r="J51" s="9"/>
      <c r="K51" s="9"/>
    </row>
    <row r="52" spans="3:11" ht="15" thickTop="1" thickBot="1">
      <c r="C52" s="15" t="s">
        <v>139</v>
      </c>
      <c r="D52" s="16">
        <v>0</v>
      </c>
      <c r="E52" s="23">
        <v>0</v>
      </c>
      <c r="F52" s="9"/>
      <c r="G52" s="9"/>
      <c r="H52" s="9"/>
      <c r="I52" s="9"/>
      <c r="J52" s="9"/>
      <c r="K52" s="9"/>
    </row>
    <row r="53" spans="3:11" ht="14.65" thickTop="1">
      <c r="D53" s="91"/>
      <c r="E53" s="91"/>
      <c r="F53" s="9"/>
      <c r="G53" s="9"/>
      <c r="H53" s="9"/>
      <c r="I53" s="9"/>
      <c r="J53" s="9"/>
      <c r="K53" s="9"/>
    </row>
    <row r="54" spans="3:11">
      <c r="D54" s="91"/>
      <c r="E54" s="91"/>
      <c r="F54" s="9"/>
      <c r="G54" s="9"/>
      <c r="H54" s="9"/>
      <c r="I54" s="9"/>
      <c r="J54" s="9"/>
      <c r="K54" s="9"/>
    </row>
    <row r="55" spans="3:11">
      <c r="D55" s="91"/>
      <c r="E55" s="91"/>
      <c r="F55" s="11"/>
      <c r="G55" s="9"/>
      <c r="H55" s="9"/>
      <c r="I55" s="9"/>
      <c r="J55" s="9"/>
      <c r="K55" s="9"/>
    </row>
    <row r="56" spans="3:11">
      <c r="D56" s="91"/>
      <c r="E56" s="91"/>
      <c r="F56" s="9"/>
      <c r="G56" s="9"/>
      <c r="H56" s="9"/>
      <c r="I56" s="9"/>
      <c r="J56" s="9"/>
      <c r="K56" s="9"/>
    </row>
    <row r="57" spans="3:11">
      <c r="D57" s="91"/>
      <c r="E57" s="91"/>
      <c r="F57" s="9"/>
      <c r="G57" s="9"/>
      <c r="H57" s="9"/>
      <c r="I57" s="9"/>
      <c r="J57" s="9"/>
      <c r="K57" s="9"/>
    </row>
    <row r="58" spans="3:11">
      <c r="D58" s="91"/>
      <c r="E58" s="91"/>
      <c r="F58" s="9"/>
      <c r="G58" s="9"/>
      <c r="H58" s="9"/>
      <c r="I58" s="9"/>
      <c r="J58" s="9"/>
      <c r="K58" s="9"/>
    </row>
    <row r="59" spans="3:11">
      <c r="D59" s="91"/>
      <c r="E59" s="91"/>
      <c r="F59" s="9"/>
      <c r="G59" s="9"/>
      <c r="H59" s="9"/>
      <c r="I59" s="9"/>
      <c r="J59" s="9"/>
      <c r="K59" s="9"/>
    </row>
    <row r="60" spans="3:11">
      <c r="D60"/>
      <c r="F60" s="9"/>
      <c r="G60" s="9"/>
      <c r="H60" s="9"/>
      <c r="I60" s="9"/>
      <c r="J60" s="9"/>
      <c r="K60" s="9"/>
    </row>
    <row r="61" spans="3:11">
      <c r="D61"/>
      <c r="F61" s="9"/>
      <c r="G61" s="9"/>
      <c r="H61" s="9"/>
      <c r="I61" s="9"/>
      <c r="J61" s="9"/>
      <c r="K61" s="9"/>
    </row>
    <row r="62" spans="3:11">
      <c r="D62"/>
      <c r="F62" s="9"/>
      <c r="G62" s="9"/>
      <c r="H62" s="9"/>
      <c r="I62" s="9"/>
      <c r="J62" s="9"/>
      <c r="K62" s="9"/>
    </row>
    <row r="63" spans="3:11">
      <c r="D63"/>
      <c r="F63" s="9"/>
      <c r="G63" s="9"/>
      <c r="H63" s="9"/>
      <c r="I63" s="9"/>
      <c r="J63" s="9"/>
      <c r="K63" s="9"/>
    </row>
    <row r="64" spans="3:11" ht="20.25" customHeight="1">
      <c r="D64"/>
      <c r="F64" s="9"/>
      <c r="G64" s="9"/>
      <c r="H64" s="9"/>
      <c r="I64" s="9"/>
      <c r="J64" s="9"/>
      <c r="K64" s="9"/>
    </row>
    <row r="65" spans="4:6">
      <c r="D65" s="91"/>
      <c r="E65" s="91"/>
    </row>
    <row r="66" spans="4:6">
      <c r="D66" s="91"/>
      <c r="E66" s="91"/>
    </row>
    <row r="67" spans="4:6">
      <c r="D67" s="91"/>
      <c r="E67" s="91"/>
      <c r="F67" s="11"/>
    </row>
    <row r="68" spans="4:6">
      <c r="D68" s="91"/>
      <c r="E68" s="91"/>
    </row>
    <row r="69" spans="4:6">
      <c r="D69" s="91"/>
      <c r="E69" s="91"/>
    </row>
    <row r="70" spans="4:6">
      <c r="D70" s="91"/>
      <c r="E70" s="91"/>
    </row>
    <row r="71" spans="4:6">
      <c r="D71" s="91"/>
      <c r="E71" s="91"/>
    </row>
    <row r="72" spans="4:6" ht="20.25" customHeight="1">
      <c r="D72"/>
    </row>
    <row r="73" spans="4:6">
      <c r="D73"/>
    </row>
    <row r="74" spans="4:6">
      <c r="D74"/>
    </row>
    <row r="75" spans="4:6">
      <c r="D75"/>
    </row>
    <row r="77" spans="4:6" ht="20.25" customHeight="1"/>
    <row r="78" spans="4:6" ht="20.25" customHeight="1"/>
    <row r="79" spans="4:6" ht="20.25" customHeight="1"/>
    <row r="80" spans="4:6" ht="20.25" customHeight="1"/>
    <row r="81" ht="36" customHeight="1"/>
    <row r="82" ht="20.25" customHeight="1"/>
    <row r="83" ht="20.25" customHeight="1"/>
    <row r="84" ht="20.25" customHeight="1"/>
    <row r="85" ht="20.25" customHeight="1"/>
    <row r="86" ht="36" customHeight="1"/>
    <row r="87" ht="20.25" customHeight="1"/>
    <row r="88" ht="20.25" customHeight="1"/>
    <row r="89" ht="20.25" customHeight="1"/>
    <row r="90" ht="20.25" customHeight="1"/>
    <row r="91" ht="36" customHeight="1"/>
    <row r="92" ht="20.25" customHeight="1"/>
    <row r="93" ht="20.25" customHeight="1"/>
    <row r="94" ht="20.25" customHeight="1"/>
    <row r="95" ht="20.25" customHeight="1"/>
    <row r="96" ht="36" customHeight="1"/>
    <row r="97" ht="20.25" customHeight="1"/>
    <row r="98" ht="20.25" customHeight="1"/>
    <row r="99" ht="20.25" customHeight="1"/>
    <row r="100" ht="20.25" customHeight="1"/>
    <row r="101" ht="36" customHeight="1"/>
    <row r="102" ht="20.25" customHeight="1"/>
    <row r="103" ht="20.25" customHeight="1"/>
    <row r="104" ht="20.25" customHeight="1"/>
    <row r="105" ht="20.25" customHeight="1"/>
    <row r="106" ht="36" customHeight="1"/>
    <row r="107" ht="20.25" customHeight="1"/>
    <row r="108" ht="20.25" customHeight="1"/>
    <row r="109" ht="20.25" customHeight="1"/>
    <row r="110" ht="20.25" customHeight="1"/>
    <row r="111" ht="36" customHeight="1"/>
    <row r="112" ht="20.25" customHeight="1"/>
    <row r="113" ht="20.25" customHeight="1"/>
    <row r="114" ht="20.25" customHeight="1"/>
    <row r="115" ht="20.25" customHeight="1"/>
    <row r="116" ht="36" customHeight="1"/>
    <row r="117" ht="20.25" customHeight="1"/>
    <row r="118" ht="20.25" customHeight="1"/>
    <row r="119" ht="20.25" customHeight="1"/>
    <row r="120" ht="20.25" customHeight="1"/>
    <row r="121" ht="36" customHeight="1"/>
    <row r="122" ht="20.25" customHeight="1"/>
    <row r="123" ht="20.25" customHeight="1"/>
    <row r="124" ht="20.25" customHeight="1"/>
    <row r="125" ht="20.25" customHeight="1"/>
    <row r="126" ht="36" customHeight="1"/>
    <row r="127" ht="20.25" customHeight="1"/>
    <row r="128" ht="20.25" customHeight="1"/>
    <row r="129" ht="20.25" customHeight="1"/>
    <row r="130" ht="20.25" customHeight="1"/>
    <row r="131" ht="36" customHeight="1"/>
    <row r="132" ht="20.25" customHeight="1"/>
    <row r="133" ht="20.25" customHeight="1"/>
    <row r="134" ht="20.25" customHeight="1"/>
    <row r="135" ht="20.25" customHeight="1"/>
    <row r="136" ht="36" customHeight="1"/>
    <row r="137" ht="20.25" customHeight="1"/>
    <row r="138" ht="20.25" customHeight="1"/>
    <row r="139" ht="20.25" customHeight="1"/>
    <row r="140" ht="20.25" customHeight="1"/>
    <row r="141" ht="36" customHeight="1"/>
    <row r="142" ht="20.25" customHeight="1"/>
    <row r="143" ht="20.25" customHeight="1"/>
    <row r="144" ht="20.25" customHeight="1"/>
    <row r="145" ht="20.25" customHeight="1"/>
    <row r="146" ht="36" customHeight="1"/>
    <row r="147" ht="20.25" customHeight="1"/>
    <row r="148" ht="20.25" customHeight="1"/>
    <row r="149" ht="20.25" customHeight="1"/>
    <row r="150" ht="20.25" customHeight="1"/>
    <row r="151" ht="36" customHeight="1"/>
    <row r="152" ht="20.25" customHeight="1"/>
    <row r="153" ht="20.25" customHeight="1"/>
    <row r="154" ht="20.25" customHeight="1"/>
    <row r="155" ht="20.25" customHeight="1"/>
    <row r="156" ht="36" customHeight="1"/>
    <row r="157" ht="20.25" customHeight="1"/>
    <row r="158" ht="20.25" customHeight="1"/>
    <row r="159" ht="20.25" customHeight="1"/>
    <row r="160" ht="20.25" customHeight="1"/>
    <row r="161" ht="36" customHeight="1"/>
    <row r="162" ht="20.25" customHeight="1"/>
    <row r="163" ht="20.25" customHeight="1"/>
    <row r="164" ht="20.25" customHeight="1"/>
    <row r="165" ht="20.25" customHeight="1"/>
    <row r="166" ht="36" customHeight="1"/>
    <row r="167" ht="20.25" customHeight="1"/>
    <row r="168" ht="20.25" customHeight="1"/>
    <row r="169" ht="20.25" customHeight="1"/>
    <row r="171" ht="36" customHeight="1"/>
    <row r="172" ht="20.25" customHeight="1"/>
    <row r="173" ht="20.25" customHeight="1"/>
    <row r="174" ht="20.25" customHeight="1"/>
    <row r="175" ht="20.25" customHeight="1"/>
    <row r="176" ht="36" customHeight="1"/>
    <row r="177" ht="20.25" customHeight="1"/>
    <row r="178" ht="20.25" customHeight="1"/>
    <row r="179" ht="20.25" customHeight="1"/>
  </sheetData>
  <mergeCells count="47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35:E35"/>
    <mergeCell ref="F35:G35"/>
    <mergeCell ref="D20:E20"/>
    <mergeCell ref="D21:E21"/>
    <mergeCell ref="D22:E22"/>
    <mergeCell ref="D23:E23"/>
    <mergeCell ref="D24:E24"/>
    <mergeCell ref="D30:E30"/>
    <mergeCell ref="D31:E31"/>
    <mergeCell ref="G31:H31"/>
    <mergeCell ref="D32:E32"/>
    <mergeCell ref="D33:E33"/>
    <mergeCell ref="D34:E34"/>
    <mergeCell ref="D56:E56"/>
    <mergeCell ref="D36:E36"/>
    <mergeCell ref="D42:E42"/>
    <mergeCell ref="D43:E43"/>
    <mergeCell ref="D44:E44"/>
    <mergeCell ref="D45:E45"/>
    <mergeCell ref="D46:E46"/>
    <mergeCell ref="D47:E47"/>
    <mergeCell ref="D48:E48"/>
    <mergeCell ref="D53:E53"/>
    <mergeCell ref="D54:E54"/>
    <mergeCell ref="D55:E55"/>
    <mergeCell ref="D68:E68"/>
    <mergeCell ref="D69:E69"/>
    <mergeCell ref="D70:E70"/>
    <mergeCell ref="D71:E71"/>
    <mergeCell ref="D57:E57"/>
    <mergeCell ref="D58:E58"/>
    <mergeCell ref="D59:E59"/>
    <mergeCell ref="D65:E65"/>
    <mergeCell ref="D66:E66"/>
    <mergeCell ref="D67:E67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7C7D1-8929-45B3-BB26-2810D2D55509}">
  <dimension ref="C1:M179"/>
  <sheetViews>
    <sheetView showGridLines="0" topLeftCell="A7" workbookViewId="0">
      <selection activeCell="E27" sqref="E27:E28"/>
    </sheetView>
  </sheetViews>
  <sheetFormatPr baseColWidth="10" defaultColWidth="11.3984375" defaultRowHeight="14.25"/>
  <cols>
    <col min="1" max="2" width="7.3984375" customWidth="1"/>
    <col min="3" max="3" width="81.73046875" bestFit="1" customWidth="1"/>
    <col min="4" max="4" width="43" style="40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82" t="s">
        <v>200</v>
      </c>
      <c r="D1" s="82"/>
      <c r="E1" s="82"/>
      <c r="F1" s="82"/>
      <c r="G1" s="82"/>
      <c r="H1" s="82"/>
      <c r="I1" s="82"/>
      <c r="J1" s="82"/>
      <c r="K1" s="82"/>
    </row>
    <row r="2" spans="3:13" ht="30" customHeight="1">
      <c r="C2" s="82"/>
      <c r="D2" s="82"/>
      <c r="E2" s="82"/>
      <c r="F2" s="82"/>
      <c r="G2" s="82"/>
      <c r="H2" s="82"/>
      <c r="I2" s="82"/>
      <c r="J2" s="82"/>
      <c r="K2" s="82"/>
    </row>
    <row r="3" spans="3:13" ht="15" customHeight="1">
      <c r="C3" s="71" t="s">
        <v>2</v>
      </c>
      <c r="D3" s="71"/>
      <c r="E3" s="71"/>
      <c r="F3" s="71"/>
      <c r="G3" s="71"/>
      <c r="H3" s="71"/>
      <c r="I3" s="71"/>
      <c r="J3" s="71"/>
      <c r="K3" s="71"/>
    </row>
    <row r="4" spans="3:13" ht="15" customHeight="1">
      <c r="C4" s="71"/>
      <c r="D4" s="71"/>
      <c r="E4" s="71"/>
      <c r="F4" s="71"/>
      <c r="G4" s="71"/>
      <c r="H4" s="71"/>
      <c r="I4" s="71"/>
      <c r="J4" s="71"/>
      <c r="K4" s="71"/>
    </row>
    <row r="5" spans="3:13" ht="14.65" thickBot="1">
      <c r="C5" s="9"/>
      <c r="D5" s="39"/>
      <c r="E5" s="9"/>
      <c r="F5" s="9"/>
      <c r="G5" s="9"/>
      <c r="H5" s="9"/>
      <c r="I5" s="9"/>
      <c r="J5" s="9"/>
      <c r="K5" s="9"/>
    </row>
    <row r="6" spans="3:13" ht="15.4" thickTop="1" thickBot="1">
      <c r="C6" s="13" t="s">
        <v>3</v>
      </c>
      <c r="D6" s="92" t="s">
        <v>4</v>
      </c>
      <c r="E6" s="92"/>
      <c r="F6" s="10"/>
      <c r="G6" s="10"/>
      <c r="H6" s="9"/>
      <c r="I6" s="9"/>
      <c r="J6" s="9"/>
      <c r="K6" s="9"/>
    </row>
    <row r="7" spans="3:13" ht="15" thickTop="1" thickBot="1">
      <c r="C7" s="14" t="s">
        <v>34</v>
      </c>
      <c r="D7" s="74" t="s">
        <v>201</v>
      </c>
      <c r="E7" s="75"/>
      <c r="F7" s="9"/>
      <c r="G7" s="88"/>
      <c r="H7" s="88"/>
      <c r="I7" s="9"/>
      <c r="J7" s="9"/>
      <c r="K7" s="9"/>
    </row>
    <row r="8" spans="3:13" ht="15" thickTop="1" thickBot="1">
      <c r="C8" s="15" t="s">
        <v>11</v>
      </c>
      <c r="D8" s="102">
        <v>78439766</v>
      </c>
      <c r="E8" s="103"/>
      <c r="F8" s="11"/>
      <c r="G8" s="9"/>
      <c r="H8" s="9"/>
      <c r="I8" s="9"/>
      <c r="J8" s="9"/>
      <c r="K8" s="9"/>
    </row>
    <row r="9" spans="3:13" ht="15" thickTop="1" thickBot="1">
      <c r="C9" s="15" t="s">
        <v>12</v>
      </c>
      <c r="D9" s="89">
        <v>0</v>
      </c>
      <c r="E9" s="90"/>
      <c r="F9" s="9"/>
      <c r="G9" s="11"/>
      <c r="H9" s="9"/>
      <c r="I9" s="9"/>
      <c r="J9" s="9"/>
      <c r="K9" s="9"/>
    </row>
    <row r="10" spans="3:13" ht="15" thickTop="1" thickBot="1">
      <c r="C10" s="15" t="s">
        <v>13</v>
      </c>
      <c r="D10" s="89">
        <f>ROUND(D8/24/1.0026,0)</f>
        <v>3259848</v>
      </c>
      <c r="E10" s="90"/>
      <c r="F10" s="9"/>
      <c r="G10" s="9"/>
      <c r="H10" s="9"/>
      <c r="I10" s="9"/>
      <c r="J10" s="9"/>
      <c r="K10" s="9"/>
    </row>
    <row r="11" spans="3:13" ht="15" thickTop="1" thickBot="1">
      <c r="C11" s="15" t="s">
        <v>14</v>
      </c>
      <c r="D11" s="89">
        <f>ROUND(D9/24/1.0026,0)</f>
        <v>0</v>
      </c>
      <c r="E11" s="90"/>
      <c r="F11" s="9"/>
      <c r="G11" s="9"/>
      <c r="H11" s="9"/>
      <c r="I11" s="9"/>
      <c r="J11" s="9"/>
      <c r="K11" s="9"/>
    </row>
    <row r="12" spans="3:13" ht="15" thickTop="1" thickBot="1">
      <c r="C12" s="15" t="s">
        <v>15</v>
      </c>
      <c r="D12" s="63">
        <f>D11/D10</f>
        <v>0</v>
      </c>
      <c r="E12" s="64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16</v>
      </c>
      <c r="D14" s="42" t="s">
        <v>17</v>
      </c>
      <c r="E14" s="42" t="s">
        <v>130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19</v>
      </c>
      <c r="D15" s="51">
        <v>25.160499999999999</v>
      </c>
      <c r="E15" s="17">
        <f>D15/100/24*365/31/1.0026</f>
        <v>0.12311514926781764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139</v>
      </c>
      <c r="D16" s="16">
        <v>0</v>
      </c>
      <c r="E16" s="17">
        <f>D16/24/1.0026</f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5.4" thickTop="1" thickBot="1">
      <c r="C18" s="13" t="s">
        <v>3</v>
      </c>
      <c r="D18" s="92" t="s">
        <v>21</v>
      </c>
      <c r="E18" s="92"/>
      <c r="F18" s="9"/>
      <c r="G18" s="9"/>
      <c r="H18" s="9"/>
      <c r="I18" s="9"/>
      <c r="J18" s="9"/>
      <c r="K18" s="9"/>
    </row>
    <row r="19" spans="3:11" ht="15" thickTop="1" thickBot="1">
      <c r="C19" s="14" t="s">
        <v>34</v>
      </c>
      <c r="D19" s="74" t="s">
        <v>201</v>
      </c>
      <c r="E19" s="75"/>
      <c r="F19" s="9"/>
      <c r="G19" s="9"/>
      <c r="H19" s="9"/>
      <c r="I19" s="9"/>
      <c r="J19" s="9"/>
      <c r="K19" s="9"/>
    </row>
    <row r="20" spans="3:11" ht="15" thickTop="1" thickBot="1">
      <c r="C20" s="15" t="s">
        <v>11</v>
      </c>
      <c r="D20" s="76">
        <v>202846</v>
      </c>
      <c r="E20" s="77"/>
      <c r="F20" s="11"/>
      <c r="G20" s="9"/>
      <c r="H20" s="9"/>
      <c r="I20" s="9"/>
      <c r="J20" s="9"/>
      <c r="K20" s="9"/>
    </row>
    <row r="21" spans="3:11" ht="15" thickTop="1" thickBot="1">
      <c r="C21" s="15" t="s">
        <v>12</v>
      </c>
      <c r="D21" s="76">
        <v>202846</v>
      </c>
      <c r="E21" s="77"/>
      <c r="F21" s="11"/>
      <c r="G21" s="9"/>
      <c r="H21" s="9"/>
      <c r="I21" s="9"/>
      <c r="J21" s="9"/>
      <c r="K21" s="9"/>
    </row>
    <row r="22" spans="3:11" ht="15" thickTop="1" thickBot="1">
      <c r="C22" s="15" t="s">
        <v>13</v>
      </c>
      <c r="D22" s="76">
        <f>ROUND(D20/24/1.0026,0)</f>
        <v>8430</v>
      </c>
      <c r="E22" s="77"/>
      <c r="F22" s="9"/>
      <c r="G22" s="9"/>
      <c r="H22" s="9"/>
      <c r="I22" s="9"/>
      <c r="J22" s="9"/>
      <c r="K22" s="9"/>
    </row>
    <row r="23" spans="3:11" ht="15" thickTop="1" thickBot="1">
      <c r="C23" s="15" t="s">
        <v>14</v>
      </c>
      <c r="D23" s="89">
        <f>ROUND(D21/24/1.0026,0)</f>
        <v>8430</v>
      </c>
      <c r="E23" s="90"/>
      <c r="F23" s="9"/>
      <c r="G23" s="9"/>
      <c r="H23" s="9"/>
      <c r="I23" s="9"/>
      <c r="J23" s="9"/>
      <c r="K23" s="9"/>
    </row>
    <row r="24" spans="3:11" ht="15" thickTop="1" thickBot="1">
      <c r="C24" s="15" t="s">
        <v>15</v>
      </c>
      <c r="D24" s="63">
        <f>D23/D22</f>
        <v>1</v>
      </c>
      <c r="E24" s="64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16</v>
      </c>
      <c r="D26" s="42" t="s">
        <v>17</v>
      </c>
      <c r="E26" s="42" t="s">
        <v>130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19</v>
      </c>
      <c r="D27" s="17">
        <v>40.209099999999999</v>
      </c>
      <c r="E27" s="17">
        <f>D27/100/24*365/31/1.0026</f>
        <v>0.19675083358536624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139</v>
      </c>
      <c r="D28" s="16">
        <v>54.872999999999998</v>
      </c>
      <c r="E28" s="17">
        <f>D28/100/24*365/31/1.0026</f>
        <v>0.26850410706357014</v>
      </c>
      <c r="F28" s="9"/>
      <c r="G28" s="9"/>
      <c r="H28" s="9"/>
      <c r="I28" s="9"/>
      <c r="J28" s="9"/>
      <c r="K28" s="9"/>
    </row>
    <row r="29" spans="3:11" ht="15" thickTop="1" thickBot="1">
      <c r="F29" s="9"/>
      <c r="G29" s="9"/>
      <c r="H29" s="9"/>
      <c r="I29" s="9"/>
      <c r="J29" s="9"/>
      <c r="K29" s="9"/>
    </row>
    <row r="30" spans="3:11" ht="15.4" thickTop="1" thickBot="1">
      <c r="C30" s="13" t="s">
        <v>24</v>
      </c>
      <c r="D30" s="92" t="s">
        <v>4</v>
      </c>
      <c r="E30" s="92"/>
      <c r="F30" s="10"/>
      <c r="G30" s="10"/>
      <c r="H30" s="9"/>
      <c r="I30" s="9"/>
      <c r="J30" s="9"/>
      <c r="K30" s="9"/>
    </row>
    <row r="31" spans="3:11" ht="15" thickTop="1" thickBot="1">
      <c r="C31" s="14" t="s">
        <v>34</v>
      </c>
      <c r="D31" s="74" t="s">
        <v>201</v>
      </c>
      <c r="E31" s="75"/>
      <c r="F31" s="9"/>
      <c r="G31" s="88"/>
      <c r="H31" s="88"/>
      <c r="I31" s="9"/>
      <c r="J31" s="9"/>
      <c r="K31" s="9"/>
    </row>
    <row r="32" spans="3:11" ht="15" thickTop="1" thickBot="1">
      <c r="C32" s="15" t="s">
        <v>11</v>
      </c>
      <c r="D32" s="89"/>
      <c r="E32" s="90"/>
      <c r="F32" s="11"/>
      <c r="G32" s="9"/>
      <c r="H32" s="9"/>
      <c r="I32" s="9"/>
      <c r="J32" s="9"/>
      <c r="K32" s="9"/>
    </row>
    <row r="33" spans="3:13" ht="15" thickTop="1" thickBot="1">
      <c r="C33" s="15" t="s">
        <v>12</v>
      </c>
      <c r="D33" s="76">
        <v>0</v>
      </c>
      <c r="E33" s="77"/>
      <c r="F33" s="9"/>
      <c r="G33" s="11"/>
      <c r="H33" s="9"/>
      <c r="I33" s="9"/>
      <c r="J33" s="9"/>
      <c r="K33" s="9"/>
    </row>
    <row r="34" spans="3:13" ht="15" thickTop="1" thickBot="1">
      <c r="C34" s="15" t="s">
        <v>13</v>
      </c>
      <c r="D34" s="89">
        <f>ROUND(D32/24/1.0026,0)</f>
        <v>0</v>
      </c>
      <c r="E34" s="90"/>
      <c r="F34" s="9"/>
      <c r="G34" s="9"/>
      <c r="H34" s="9"/>
      <c r="I34" s="9"/>
      <c r="J34" s="9"/>
      <c r="K34" s="9"/>
    </row>
    <row r="35" spans="3:13" ht="15" thickTop="1" thickBot="1">
      <c r="C35" s="15" t="s">
        <v>14</v>
      </c>
      <c r="D35" s="89">
        <f>ROUND(D33/24/1.0026,0)</f>
        <v>0</v>
      </c>
      <c r="E35" s="90"/>
      <c r="F35" s="83"/>
      <c r="G35" s="83"/>
      <c r="H35" s="9"/>
      <c r="I35" s="9"/>
      <c r="J35" s="9"/>
      <c r="K35" s="9"/>
    </row>
    <row r="36" spans="3:13" ht="15" thickTop="1" thickBot="1">
      <c r="C36" s="15" t="s">
        <v>15</v>
      </c>
      <c r="D36" s="63" t="e">
        <f>D35/D34</f>
        <v>#DIV/0!</v>
      </c>
      <c r="E36" s="64"/>
      <c r="F36" s="9"/>
      <c r="G36" s="9"/>
      <c r="H36" s="9"/>
      <c r="I36" s="9"/>
      <c r="J36" s="9"/>
      <c r="K36" s="9"/>
    </row>
    <row r="37" spans="3:13" ht="15" thickTop="1" thickBot="1">
      <c r="F37" s="9"/>
      <c r="G37" s="9"/>
      <c r="H37" s="9"/>
      <c r="I37" s="9"/>
      <c r="J37" s="9"/>
      <c r="K37" s="9"/>
      <c r="M37" s="12"/>
    </row>
    <row r="38" spans="3:13" ht="41.25" thickTop="1" thickBot="1">
      <c r="C38" s="15" t="s">
        <v>16</v>
      </c>
      <c r="D38" s="42" t="s">
        <v>17</v>
      </c>
      <c r="E38" s="42" t="s">
        <v>130</v>
      </c>
      <c r="F38" s="9"/>
      <c r="G38" s="9"/>
      <c r="H38" s="9"/>
      <c r="I38" s="9"/>
      <c r="J38" s="9"/>
      <c r="K38" s="9"/>
    </row>
    <row r="39" spans="3:13" ht="15" thickTop="1" thickBot="1">
      <c r="C39" s="15" t="s">
        <v>19</v>
      </c>
      <c r="D39" s="17"/>
      <c r="E39" s="17">
        <f>D39/100/24*365/31/1.0026</f>
        <v>0</v>
      </c>
      <c r="F39" s="9"/>
      <c r="G39" s="9"/>
      <c r="H39" s="9"/>
      <c r="I39" s="9"/>
      <c r="J39" s="9"/>
      <c r="K39" s="9"/>
    </row>
    <row r="40" spans="3:13" ht="15" thickTop="1" thickBot="1">
      <c r="C40" s="15" t="s">
        <v>139</v>
      </c>
      <c r="D40" s="16">
        <v>0</v>
      </c>
      <c r="E40" s="54"/>
      <c r="F40" s="9"/>
      <c r="G40" s="9"/>
      <c r="H40" s="9"/>
      <c r="I40" s="9"/>
      <c r="J40" s="9"/>
      <c r="K40" s="9"/>
    </row>
    <row r="41" spans="3:13" ht="15" thickTop="1" thickBot="1">
      <c r="F41" s="9"/>
      <c r="G41" s="9"/>
      <c r="H41" s="9"/>
      <c r="I41" s="9"/>
      <c r="J41" s="9"/>
      <c r="K41" s="9"/>
    </row>
    <row r="42" spans="3:13" ht="15.4" thickTop="1" thickBot="1">
      <c r="C42" s="13" t="s">
        <v>24</v>
      </c>
      <c r="D42" s="92" t="s">
        <v>21</v>
      </c>
      <c r="E42" s="92"/>
      <c r="F42" s="9"/>
      <c r="G42" s="9"/>
      <c r="H42" s="9"/>
      <c r="I42" s="9"/>
      <c r="J42" s="9"/>
      <c r="K42" s="9"/>
    </row>
    <row r="43" spans="3:13" ht="15" thickTop="1" thickBot="1">
      <c r="C43" s="14" t="s">
        <v>34</v>
      </c>
      <c r="D43" s="74" t="s">
        <v>201</v>
      </c>
      <c r="E43" s="75"/>
      <c r="F43" s="9"/>
      <c r="G43" s="9"/>
      <c r="H43" s="9"/>
      <c r="I43" s="9"/>
      <c r="J43" s="9"/>
      <c r="K43" s="9"/>
    </row>
    <row r="44" spans="3:13" ht="15" thickTop="1" thickBot="1">
      <c r="C44" s="15" t="s">
        <v>11</v>
      </c>
      <c r="D44" s="76"/>
      <c r="E44" s="77"/>
      <c r="F44" s="11"/>
      <c r="G44" s="9"/>
      <c r="H44" s="9"/>
      <c r="I44" s="9"/>
      <c r="J44" s="9"/>
      <c r="K44" s="9"/>
    </row>
    <row r="45" spans="3:13" ht="15" thickTop="1" thickBot="1">
      <c r="C45" s="15" t="s">
        <v>12</v>
      </c>
      <c r="D45" s="76"/>
      <c r="E45" s="77"/>
      <c r="F45" s="9"/>
      <c r="G45" s="9"/>
      <c r="H45" s="9"/>
      <c r="I45" s="9"/>
      <c r="J45" s="9"/>
      <c r="K45" s="9"/>
    </row>
    <row r="46" spans="3:13" ht="15" thickTop="1" thickBot="1">
      <c r="C46" s="15" t="s">
        <v>13</v>
      </c>
      <c r="D46" s="76">
        <f>ROUND(D44/24/1.0026,0)</f>
        <v>0</v>
      </c>
      <c r="E46" s="77"/>
      <c r="F46" s="9"/>
      <c r="G46" s="9"/>
      <c r="H46" s="9"/>
      <c r="I46" s="9"/>
      <c r="J46" s="9"/>
      <c r="K46" s="9"/>
    </row>
    <row r="47" spans="3:13" ht="15" thickTop="1" thickBot="1">
      <c r="C47" s="15" t="s">
        <v>14</v>
      </c>
      <c r="D47" s="76">
        <f>ROUND(D45/24/1.0026,0)</f>
        <v>0</v>
      </c>
      <c r="E47" s="77"/>
      <c r="F47" s="9"/>
      <c r="G47" s="9"/>
      <c r="H47" s="9"/>
      <c r="I47" s="9"/>
      <c r="J47" s="9"/>
      <c r="K47" s="9"/>
    </row>
    <row r="48" spans="3:13" ht="15" thickTop="1" thickBot="1">
      <c r="C48" s="15" t="s">
        <v>15</v>
      </c>
      <c r="D48" s="63" t="e">
        <f>D47/D46</f>
        <v>#DIV/0!</v>
      </c>
      <c r="E48" s="64"/>
      <c r="F48" s="9"/>
      <c r="G48" s="9"/>
      <c r="H48" s="9"/>
      <c r="I48" s="9"/>
      <c r="J48" s="9"/>
      <c r="K48" s="9"/>
    </row>
    <row r="49" spans="3:11" ht="15.75" customHeight="1" thickTop="1" thickBot="1">
      <c r="F49" s="9"/>
      <c r="G49" s="9"/>
      <c r="H49" s="9"/>
      <c r="I49" s="9"/>
      <c r="J49" s="9"/>
      <c r="K49" s="9"/>
    </row>
    <row r="50" spans="3:11" ht="41.25" thickTop="1" thickBot="1">
      <c r="C50" s="15" t="s">
        <v>16</v>
      </c>
      <c r="D50" s="42" t="s">
        <v>17</v>
      </c>
      <c r="E50" s="42" t="s">
        <v>130</v>
      </c>
      <c r="F50" s="9"/>
      <c r="G50" s="9"/>
      <c r="H50" s="9"/>
      <c r="I50" s="9"/>
      <c r="J50" s="9"/>
      <c r="K50" s="9"/>
    </row>
    <row r="51" spans="3:11" ht="15" thickTop="1" thickBot="1">
      <c r="C51" s="15" t="s">
        <v>19</v>
      </c>
      <c r="D51" s="17">
        <f>D27</f>
        <v>40.209099999999999</v>
      </c>
      <c r="E51" s="17">
        <f>D51/100/24*365/31/1.0026</f>
        <v>0.19675083358536624</v>
      </c>
      <c r="F51" s="9"/>
      <c r="G51" s="9"/>
      <c r="H51" s="9"/>
      <c r="I51" s="9"/>
      <c r="J51" s="9"/>
      <c r="K51" s="9"/>
    </row>
    <row r="52" spans="3:11" ht="15" thickTop="1" thickBot="1">
      <c r="C52" s="15" t="s">
        <v>139</v>
      </c>
      <c r="D52" s="16">
        <v>0</v>
      </c>
      <c r="E52" s="23">
        <v>0</v>
      </c>
      <c r="F52" s="9"/>
      <c r="G52" s="9"/>
      <c r="H52" s="9"/>
      <c r="I52" s="9"/>
      <c r="J52" s="9"/>
      <c r="K52" s="9"/>
    </row>
    <row r="53" spans="3:11" ht="14.65" thickTop="1">
      <c r="D53" s="91"/>
      <c r="E53" s="91"/>
      <c r="F53" s="9"/>
      <c r="G53" s="9"/>
      <c r="H53" s="9"/>
      <c r="I53" s="9"/>
      <c r="J53" s="9"/>
      <c r="K53" s="9"/>
    </row>
    <row r="54" spans="3:11">
      <c r="D54" s="91"/>
      <c r="E54" s="91"/>
      <c r="F54" s="9"/>
      <c r="G54" s="9"/>
      <c r="H54" s="9"/>
      <c r="I54" s="9"/>
      <c r="J54" s="9"/>
      <c r="K54" s="9"/>
    </row>
    <row r="55" spans="3:11">
      <c r="D55" s="91"/>
      <c r="E55" s="91"/>
      <c r="F55" s="11"/>
      <c r="G55" s="9"/>
      <c r="H55" s="9"/>
      <c r="I55" s="9"/>
      <c r="J55" s="9"/>
      <c r="K55" s="9"/>
    </row>
    <row r="56" spans="3:11">
      <c r="D56" s="91"/>
      <c r="E56" s="91"/>
      <c r="F56" s="9"/>
      <c r="G56" s="9"/>
      <c r="H56" s="9"/>
      <c r="I56" s="9"/>
      <c r="J56" s="9"/>
      <c r="K56" s="9"/>
    </row>
    <row r="57" spans="3:11">
      <c r="D57" s="91"/>
      <c r="E57" s="91"/>
      <c r="F57" s="9"/>
      <c r="G57" s="9"/>
      <c r="H57" s="9"/>
      <c r="I57" s="9"/>
      <c r="J57" s="9"/>
      <c r="K57" s="9"/>
    </row>
    <row r="58" spans="3:11">
      <c r="D58" s="91"/>
      <c r="E58" s="91"/>
      <c r="F58" s="9"/>
      <c r="G58" s="9"/>
      <c r="H58" s="9"/>
      <c r="I58" s="9"/>
      <c r="J58" s="9"/>
      <c r="K58" s="9"/>
    </row>
    <row r="59" spans="3:11">
      <c r="D59" s="91"/>
      <c r="E59" s="91"/>
      <c r="F59" s="9"/>
      <c r="G59" s="9"/>
      <c r="H59" s="9"/>
      <c r="I59" s="9"/>
      <c r="J59" s="9"/>
      <c r="K59" s="9"/>
    </row>
    <row r="60" spans="3:11">
      <c r="D60"/>
      <c r="F60" s="9"/>
      <c r="G60" s="9"/>
      <c r="H60" s="9"/>
      <c r="I60" s="9"/>
      <c r="J60" s="9"/>
      <c r="K60" s="9"/>
    </row>
    <row r="61" spans="3:11">
      <c r="D61"/>
      <c r="F61" s="9"/>
      <c r="G61" s="9"/>
      <c r="H61" s="9"/>
      <c r="I61" s="9"/>
      <c r="J61" s="9"/>
      <c r="K61" s="9"/>
    </row>
    <row r="62" spans="3:11">
      <c r="D62"/>
      <c r="F62" s="9"/>
      <c r="G62" s="9"/>
      <c r="H62" s="9"/>
      <c r="I62" s="9"/>
      <c r="J62" s="9"/>
      <c r="K62" s="9"/>
    </row>
    <row r="63" spans="3:11">
      <c r="D63"/>
      <c r="F63" s="9"/>
      <c r="G63" s="9"/>
      <c r="H63" s="9"/>
      <c r="I63" s="9"/>
      <c r="J63" s="9"/>
      <c r="K63" s="9"/>
    </row>
    <row r="64" spans="3:11" ht="20.25" customHeight="1">
      <c r="D64"/>
      <c r="F64" s="9"/>
      <c r="G64" s="9"/>
      <c r="H64" s="9"/>
      <c r="I64" s="9"/>
      <c r="J64" s="9"/>
      <c r="K64" s="9"/>
    </row>
    <row r="65" spans="4:6">
      <c r="D65" s="91"/>
      <c r="E65" s="91"/>
    </row>
    <row r="66" spans="4:6">
      <c r="D66" s="91"/>
      <c r="E66" s="91"/>
    </row>
    <row r="67" spans="4:6">
      <c r="D67" s="91"/>
      <c r="E67" s="91"/>
      <c r="F67" s="11"/>
    </row>
    <row r="68" spans="4:6">
      <c r="D68" s="91"/>
      <c r="E68" s="91"/>
    </row>
    <row r="69" spans="4:6">
      <c r="D69" s="91"/>
      <c r="E69" s="91"/>
    </row>
    <row r="70" spans="4:6">
      <c r="D70" s="91"/>
      <c r="E70" s="91"/>
    </row>
    <row r="71" spans="4:6">
      <c r="D71" s="91"/>
      <c r="E71" s="91"/>
    </row>
    <row r="72" spans="4:6" ht="20.25" customHeight="1">
      <c r="D72"/>
    </row>
    <row r="73" spans="4:6">
      <c r="D73"/>
    </row>
    <row r="74" spans="4:6">
      <c r="D74"/>
    </row>
    <row r="75" spans="4:6">
      <c r="D75"/>
    </row>
    <row r="77" spans="4:6" ht="20.25" customHeight="1"/>
    <row r="78" spans="4:6" ht="20.25" customHeight="1"/>
    <row r="79" spans="4:6" ht="20.25" customHeight="1"/>
    <row r="80" spans="4:6" ht="20.25" customHeight="1"/>
    <row r="81" ht="36" customHeight="1"/>
    <row r="82" ht="20.25" customHeight="1"/>
    <row r="83" ht="20.25" customHeight="1"/>
    <row r="84" ht="20.25" customHeight="1"/>
    <row r="85" ht="20.25" customHeight="1"/>
    <row r="86" ht="36" customHeight="1"/>
    <row r="87" ht="20.25" customHeight="1"/>
    <row r="88" ht="20.25" customHeight="1"/>
    <row r="89" ht="20.25" customHeight="1"/>
    <row r="90" ht="20.25" customHeight="1"/>
    <row r="91" ht="36" customHeight="1"/>
    <row r="92" ht="20.25" customHeight="1"/>
    <row r="93" ht="20.25" customHeight="1"/>
    <row r="94" ht="20.25" customHeight="1"/>
    <row r="95" ht="20.25" customHeight="1"/>
    <row r="96" ht="36" customHeight="1"/>
    <row r="97" ht="20.25" customHeight="1"/>
    <row r="98" ht="20.25" customHeight="1"/>
    <row r="99" ht="20.25" customHeight="1"/>
    <row r="100" ht="20.25" customHeight="1"/>
    <row r="101" ht="36" customHeight="1"/>
    <row r="102" ht="20.25" customHeight="1"/>
    <row r="103" ht="20.25" customHeight="1"/>
    <row r="104" ht="20.25" customHeight="1"/>
    <row r="105" ht="20.25" customHeight="1"/>
    <row r="106" ht="36" customHeight="1"/>
    <row r="107" ht="20.25" customHeight="1"/>
    <row r="108" ht="20.25" customHeight="1"/>
    <row r="109" ht="20.25" customHeight="1"/>
    <row r="110" ht="20.25" customHeight="1"/>
    <row r="111" ht="36" customHeight="1"/>
    <row r="112" ht="20.25" customHeight="1"/>
    <row r="113" ht="20.25" customHeight="1"/>
    <row r="114" ht="20.25" customHeight="1"/>
    <row r="115" ht="20.25" customHeight="1"/>
    <row r="116" ht="36" customHeight="1"/>
    <row r="117" ht="20.25" customHeight="1"/>
    <row r="118" ht="20.25" customHeight="1"/>
    <row r="119" ht="20.25" customHeight="1"/>
    <row r="120" ht="20.25" customHeight="1"/>
    <row r="121" ht="36" customHeight="1"/>
    <row r="122" ht="20.25" customHeight="1"/>
    <row r="123" ht="20.25" customHeight="1"/>
    <row r="124" ht="20.25" customHeight="1"/>
    <row r="125" ht="20.25" customHeight="1"/>
    <row r="126" ht="36" customHeight="1"/>
    <row r="127" ht="20.25" customHeight="1"/>
    <row r="128" ht="20.25" customHeight="1"/>
    <row r="129" ht="20.25" customHeight="1"/>
    <row r="130" ht="20.25" customHeight="1"/>
    <row r="131" ht="36" customHeight="1"/>
    <row r="132" ht="20.25" customHeight="1"/>
    <row r="133" ht="20.25" customHeight="1"/>
    <row r="134" ht="20.25" customHeight="1"/>
    <row r="135" ht="20.25" customHeight="1"/>
    <row r="136" ht="36" customHeight="1"/>
    <row r="137" ht="20.25" customHeight="1"/>
    <row r="138" ht="20.25" customHeight="1"/>
    <row r="139" ht="20.25" customHeight="1"/>
    <row r="140" ht="20.25" customHeight="1"/>
    <row r="141" ht="36" customHeight="1"/>
    <row r="142" ht="20.25" customHeight="1"/>
    <row r="143" ht="20.25" customHeight="1"/>
    <row r="144" ht="20.25" customHeight="1"/>
    <row r="145" ht="20.25" customHeight="1"/>
    <row r="146" ht="36" customHeight="1"/>
    <row r="147" ht="20.25" customHeight="1"/>
    <row r="148" ht="20.25" customHeight="1"/>
    <row r="149" ht="20.25" customHeight="1"/>
    <row r="150" ht="20.25" customHeight="1"/>
    <row r="151" ht="36" customHeight="1"/>
    <row r="152" ht="20.25" customHeight="1"/>
    <row r="153" ht="20.25" customHeight="1"/>
    <row r="154" ht="20.25" customHeight="1"/>
    <row r="155" ht="20.25" customHeight="1"/>
    <row r="156" ht="36" customHeight="1"/>
    <row r="157" ht="20.25" customHeight="1"/>
    <row r="158" ht="20.25" customHeight="1"/>
    <row r="159" ht="20.25" customHeight="1"/>
    <row r="160" ht="20.25" customHeight="1"/>
    <row r="161" ht="36" customHeight="1"/>
    <row r="162" ht="20.25" customHeight="1"/>
    <row r="163" ht="20.25" customHeight="1"/>
    <row r="164" ht="20.25" customHeight="1"/>
    <row r="165" ht="20.25" customHeight="1"/>
    <row r="166" ht="36" customHeight="1"/>
    <row r="167" ht="20.25" customHeight="1"/>
    <row r="168" ht="20.25" customHeight="1"/>
    <row r="169" ht="20.25" customHeight="1"/>
    <row r="171" ht="36" customHeight="1"/>
    <row r="172" ht="20.25" customHeight="1"/>
    <row r="173" ht="20.25" customHeight="1"/>
    <row r="174" ht="20.25" customHeight="1"/>
    <row r="175" ht="20.25" customHeight="1"/>
    <row r="176" ht="36" customHeight="1"/>
    <row r="177" ht="20.25" customHeight="1"/>
    <row r="178" ht="20.25" customHeight="1"/>
    <row r="179" ht="20.25" customHeight="1"/>
  </sheetData>
  <mergeCells count="47">
    <mergeCell ref="D68:E68"/>
    <mergeCell ref="D69:E69"/>
    <mergeCell ref="D70:E70"/>
    <mergeCell ref="D71:E71"/>
    <mergeCell ref="D57:E57"/>
    <mergeCell ref="D58:E58"/>
    <mergeCell ref="D59:E59"/>
    <mergeCell ref="D65:E65"/>
    <mergeCell ref="D66:E66"/>
    <mergeCell ref="D67:E67"/>
    <mergeCell ref="D56:E56"/>
    <mergeCell ref="D36:E36"/>
    <mergeCell ref="D42:E42"/>
    <mergeCell ref="D43:E43"/>
    <mergeCell ref="D44:E44"/>
    <mergeCell ref="D45:E45"/>
    <mergeCell ref="D46:E46"/>
    <mergeCell ref="D47:E47"/>
    <mergeCell ref="D48:E48"/>
    <mergeCell ref="D53:E53"/>
    <mergeCell ref="D54:E54"/>
    <mergeCell ref="D55:E55"/>
    <mergeCell ref="D35:E35"/>
    <mergeCell ref="F35:G35"/>
    <mergeCell ref="D20:E20"/>
    <mergeCell ref="D21:E21"/>
    <mergeCell ref="D22:E22"/>
    <mergeCell ref="D23:E23"/>
    <mergeCell ref="D24:E24"/>
    <mergeCell ref="D30:E30"/>
    <mergeCell ref="D31:E31"/>
    <mergeCell ref="G31:H31"/>
    <mergeCell ref="D32:E32"/>
    <mergeCell ref="D33:E33"/>
    <mergeCell ref="D34:E34"/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6D6E6-1C3B-4796-80CD-973351A96194}">
  <dimension ref="A1:G95"/>
  <sheetViews>
    <sheetView showGridLines="0" topLeftCell="A31" workbookViewId="0">
      <selection activeCell="E33" sqref="E33:E34"/>
    </sheetView>
  </sheetViews>
  <sheetFormatPr baseColWidth="10" defaultColWidth="11.3984375" defaultRowHeight="14.25"/>
  <cols>
    <col min="3" max="3" width="75.3984375" customWidth="1"/>
    <col min="4" max="6" width="30.265625" customWidth="1"/>
    <col min="7" max="7" width="30.265625" style="9" customWidth="1"/>
    <col min="8" max="8" width="14.265625" style="9" bestFit="1" customWidth="1"/>
    <col min="9" max="10" width="11.3984375" style="9"/>
    <col min="11" max="11" width="16.3984375" style="9" bestFit="1" customWidth="1"/>
    <col min="12" max="13" width="11.3984375" style="9"/>
    <col min="14" max="14" width="16.3984375" style="9" bestFit="1" customWidth="1"/>
    <col min="15" max="16384" width="11.3984375" style="9"/>
  </cols>
  <sheetData>
    <row r="1" spans="3:7" s="9" customFormat="1" ht="19.5" customHeight="1">
      <c r="C1" s="72" t="s">
        <v>202</v>
      </c>
      <c r="D1" s="72"/>
      <c r="E1" s="72"/>
      <c r="F1" s="72"/>
      <c r="G1" s="72"/>
    </row>
    <row r="2" spans="3:7" s="9" customFormat="1" ht="29.25" customHeight="1">
      <c r="C2" s="72"/>
      <c r="D2" s="72"/>
      <c r="E2" s="72"/>
      <c r="F2" s="72"/>
      <c r="G2" s="72"/>
    </row>
    <row r="3" spans="3:7" s="9" customFormat="1" ht="14.25" customHeight="1">
      <c r="C3" s="71" t="s">
        <v>2</v>
      </c>
      <c r="D3" s="71"/>
      <c r="E3" s="71"/>
      <c r="F3" s="71"/>
      <c r="G3" s="71"/>
    </row>
    <row r="4" spans="3:7" s="9" customFormat="1" ht="14.25" customHeight="1">
      <c r="C4" s="71"/>
      <c r="D4" s="71"/>
      <c r="E4" s="71"/>
      <c r="F4" s="71"/>
      <c r="G4" s="71"/>
    </row>
    <row r="5" spans="3:7" s="9" customFormat="1" ht="13.9" thickBot="1"/>
    <row r="6" spans="3:7" s="9" customFormat="1" ht="16.5" customHeight="1" thickTop="1" thickBot="1">
      <c r="C6" s="13" t="s">
        <v>3</v>
      </c>
      <c r="D6" s="99"/>
      <c r="E6" s="100"/>
    </row>
    <row r="7" spans="3:7" s="9" customFormat="1" thickTop="1" thickBot="1">
      <c r="C7" s="14" t="s">
        <v>26</v>
      </c>
      <c r="D7" s="74" t="s">
        <v>30</v>
      </c>
      <c r="E7" s="75"/>
    </row>
    <row r="8" spans="3:7" s="9" customFormat="1" thickTop="1" thickBot="1">
      <c r="C8" s="15" t="s">
        <v>11</v>
      </c>
      <c r="D8" s="76">
        <v>78439766</v>
      </c>
      <c r="E8" s="77"/>
    </row>
    <row r="9" spans="3:7" s="9" customFormat="1" thickTop="1" thickBot="1">
      <c r="C9" s="15" t="s">
        <v>12</v>
      </c>
      <c r="D9" s="76">
        <v>0</v>
      </c>
      <c r="E9" s="77"/>
    </row>
    <row r="10" spans="3:7" s="9" customFormat="1" thickTop="1" thickBot="1">
      <c r="C10" s="15" t="s">
        <v>13</v>
      </c>
      <c r="D10" s="76">
        <f t="shared" ref="D10" si="0">D8/1.0026/24</f>
        <v>3259847.978589002</v>
      </c>
      <c r="E10" s="77"/>
    </row>
    <row r="11" spans="3:7" s="9" customFormat="1" thickTop="1" thickBot="1">
      <c r="C11" s="15" t="s">
        <v>14</v>
      </c>
      <c r="D11" s="76">
        <f>D9/24/1.0026</f>
        <v>0</v>
      </c>
      <c r="E11" s="77"/>
    </row>
    <row r="12" spans="3:7" s="9" customFormat="1" thickTop="1" thickBot="1">
      <c r="C12" s="15" t="s">
        <v>15</v>
      </c>
      <c r="D12" s="63">
        <f t="shared" ref="D12" si="1">D11/D10</f>
        <v>0</v>
      </c>
      <c r="E12" s="64"/>
    </row>
    <row r="13" spans="3:7" s="9" customFormat="1" ht="14.65" thickTop="1">
      <c r="C13"/>
    </row>
    <row r="14" spans="3:7" s="9" customFormat="1" ht="14.65" thickBot="1">
      <c r="C14"/>
      <c r="E14" s="11"/>
    </row>
    <row r="15" spans="3:7" s="9" customFormat="1" ht="15" thickTop="1" thickBot="1">
      <c r="C15"/>
      <c r="D15" s="74" t="s">
        <v>30</v>
      </c>
      <c r="E15" s="75"/>
    </row>
    <row r="16" spans="3:7" s="9" customFormat="1" ht="41.25" thickTop="1" thickBot="1">
      <c r="C16" s="15" t="s">
        <v>16</v>
      </c>
      <c r="D16" s="42" t="s">
        <v>133</v>
      </c>
      <c r="E16" s="42" t="s">
        <v>134</v>
      </c>
    </row>
    <row r="17" spans="3:5" s="9" customFormat="1" thickTop="1" thickBot="1">
      <c r="C17" s="15" t="s">
        <v>195</v>
      </c>
      <c r="D17" s="22">
        <v>68.926199999999994</v>
      </c>
      <c r="E17" s="24">
        <f>D17/100/24*365/92/1.0026</f>
        <v>0.11364502565069949</v>
      </c>
    </row>
    <row r="18" spans="3:5" s="9" customFormat="1" thickTop="1" thickBot="1">
      <c r="C18" s="15" t="s">
        <v>136</v>
      </c>
      <c r="D18" s="22">
        <v>0</v>
      </c>
      <c r="E18" s="22">
        <v>0</v>
      </c>
    </row>
    <row r="19" spans="3:5" s="9" customFormat="1" ht="13.9" thickTop="1"/>
    <row r="20" spans="3:5" s="9" customFormat="1" ht="13.5"/>
    <row r="21" spans="3:5" s="9" customFormat="1" ht="16.5" customHeight="1" thickBot="1">
      <c r="C21"/>
    </row>
    <row r="22" spans="3:5" s="9" customFormat="1" ht="16.5" customHeight="1" thickTop="1" thickBot="1">
      <c r="C22" s="13" t="s">
        <v>3</v>
      </c>
      <c r="D22" s="99"/>
      <c r="E22" s="100"/>
    </row>
    <row r="23" spans="3:5" s="9" customFormat="1" thickTop="1" thickBot="1">
      <c r="C23" s="14" t="s">
        <v>26</v>
      </c>
      <c r="D23" s="74" t="s">
        <v>30</v>
      </c>
      <c r="E23" s="75"/>
    </row>
    <row r="24" spans="3:5" s="9" customFormat="1" thickTop="1" thickBot="1">
      <c r="C24" s="15" t="s">
        <v>11</v>
      </c>
      <c r="D24" s="76">
        <v>443470</v>
      </c>
      <c r="E24" s="77"/>
    </row>
    <row r="25" spans="3:5" s="9" customFormat="1" thickTop="1" thickBot="1">
      <c r="C25" s="15" t="s">
        <v>12</v>
      </c>
      <c r="D25" s="76">
        <v>433123</v>
      </c>
      <c r="E25" s="77"/>
    </row>
    <row r="26" spans="3:5" s="9" customFormat="1" thickTop="1" thickBot="1">
      <c r="C26" s="15" t="s">
        <v>13</v>
      </c>
      <c r="D26" s="76">
        <f t="shared" ref="D26" si="2">D24/1.0026/24</f>
        <v>18429.998670124343</v>
      </c>
      <c r="E26" s="77"/>
    </row>
    <row r="27" spans="3:5" s="9" customFormat="1" thickTop="1" thickBot="1">
      <c r="C27" s="15" t="s">
        <v>14</v>
      </c>
      <c r="D27" s="76">
        <f t="shared" ref="D27" si="3">D25/24/1.0026</f>
        <v>17999.991688277147</v>
      </c>
      <c r="E27" s="77"/>
    </row>
    <row r="28" spans="3:5" s="9" customFormat="1" thickTop="1" thickBot="1">
      <c r="C28" s="15" t="s">
        <v>15</v>
      </c>
      <c r="D28" s="63">
        <f t="shared" ref="D28" si="4">D27/D26</f>
        <v>0.97666809479784433</v>
      </c>
      <c r="E28" s="64"/>
    </row>
    <row r="29" spans="3:5" s="9" customFormat="1" ht="14.65" thickTop="1">
      <c r="C29"/>
    </row>
    <row r="30" spans="3:5" s="9" customFormat="1" ht="13.9" thickBot="1"/>
    <row r="31" spans="3:5" s="9" customFormat="1" thickTop="1" thickBot="1">
      <c r="D31" s="74" t="s">
        <v>30</v>
      </c>
      <c r="E31" s="75"/>
    </row>
    <row r="32" spans="3:5" s="9" customFormat="1" ht="41.25" thickTop="1" thickBot="1">
      <c r="C32" s="15" t="s">
        <v>16</v>
      </c>
      <c r="D32" s="42" t="s">
        <v>133</v>
      </c>
      <c r="E32" s="42" t="s">
        <v>134</v>
      </c>
    </row>
    <row r="33" spans="3:5" s="9" customFormat="1" thickTop="1" thickBot="1">
      <c r="C33" s="15" t="s">
        <v>195</v>
      </c>
      <c r="D33" s="22">
        <v>110.15089999999999</v>
      </c>
      <c r="E33" s="24">
        <f>D33/100/24*365/92/1.0026</f>
        <v>0.18161601620207748</v>
      </c>
    </row>
    <row r="34" spans="3:5" s="9" customFormat="1" thickTop="1" thickBot="1">
      <c r="C34" s="15" t="s">
        <v>136</v>
      </c>
      <c r="D34" s="22">
        <v>69.725200000000001</v>
      </c>
      <c r="E34" s="24">
        <f>D34/100/24*365/92/1.0026</f>
        <v>0.11496241113684133</v>
      </c>
    </row>
    <row r="35" spans="3:5" s="9" customFormat="1" ht="14.65" thickTop="1">
      <c r="C35"/>
    </row>
    <row r="36" spans="3:5" s="9" customFormat="1" ht="16.5" customHeight="1" thickBot="1">
      <c r="C36"/>
      <c r="D36" s="11"/>
      <c r="E36" s="50"/>
    </row>
    <row r="37" spans="3:5" s="9" customFormat="1" ht="31.5" customHeight="1" thickTop="1" thickBot="1">
      <c r="C37" s="49" t="s">
        <v>24</v>
      </c>
      <c r="D37" s="99"/>
      <c r="E37" s="100"/>
    </row>
    <row r="38" spans="3:5" s="9" customFormat="1" thickTop="1" thickBot="1">
      <c r="C38" s="14" t="s">
        <v>26</v>
      </c>
      <c r="D38" s="74" t="s">
        <v>30</v>
      </c>
      <c r="E38" s="75"/>
    </row>
    <row r="39" spans="3:5" s="9" customFormat="1" thickTop="1" thickBot="1">
      <c r="C39" s="15" t="s">
        <v>11</v>
      </c>
      <c r="D39" s="76"/>
      <c r="E39" s="77"/>
    </row>
    <row r="40" spans="3:5" s="9" customFormat="1" thickTop="1" thickBot="1">
      <c r="C40" s="15" t="s">
        <v>12</v>
      </c>
      <c r="D40" s="76"/>
      <c r="E40" s="77"/>
    </row>
    <row r="41" spans="3:5" s="9" customFormat="1" thickTop="1" thickBot="1">
      <c r="C41" s="15" t="s">
        <v>13</v>
      </c>
      <c r="D41" s="76">
        <f>D39/1.0026/24</f>
        <v>0</v>
      </c>
      <c r="E41" s="77"/>
    </row>
    <row r="42" spans="3:5" s="9" customFormat="1" thickTop="1" thickBot="1">
      <c r="C42" s="15" t="s">
        <v>14</v>
      </c>
      <c r="D42" s="76">
        <f>D40/24/1.0026</f>
        <v>0</v>
      </c>
      <c r="E42" s="77"/>
    </row>
    <row r="43" spans="3:5" s="9" customFormat="1" thickTop="1" thickBot="1">
      <c r="C43" s="15" t="s">
        <v>15</v>
      </c>
      <c r="D43" s="63" t="e">
        <f t="shared" ref="D43" si="5">D42/D41</f>
        <v>#DIV/0!</v>
      </c>
      <c r="E43" s="64"/>
    </row>
    <row r="44" spans="3:5" s="9" customFormat="1" ht="13.9" thickTop="1">
      <c r="C44" s="37"/>
    </row>
    <row r="45" spans="3:5" s="9" customFormat="1" ht="13.9" thickBot="1">
      <c r="C45" s="37"/>
    </row>
    <row r="46" spans="3:5" s="9" customFormat="1" thickTop="1" thickBot="1">
      <c r="D46" s="74" t="s">
        <v>30</v>
      </c>
      <c r="E46" s="75"/>
    </row>
    <row r="47" spans="3:5" s="9" customFormat="1" ht="41.25" thickTop="1" thickBot="1">
      <c r="C47" s="15" t="s">
        <v>16</v>
      </c>
      <c r="D47" s="42" t="s">
        <v>133</v>
      </c>
      <c r="E47" s="42" t="s">
        <v>134</v>
      </c>
    </row>
    <row r="48" spans="3:5" s="9" customFormat="1" thickTop="1" thickBot="1">
      <c r="C48" s="15" t="s">
        <v>195</v>
      </c>
      <c r="D48" s="22"/>
      <c r="E48" s="24">
        <f>D48/100/24*365/92/1.0026</f>
        <v>0</v>
      </c>
    </row>
    <row r="49" spans="3:5" s="9" customFormat="1" thickTop="1" thickBot="1">
      <c r="C49" s="15" t="s">
        <v>136</v>
      </c>
      <c r="D49" s="22">
        <v>0</v>
      </c>
      <c r="E49" s="22">
        <v>0</v>
      </c>
    </row>
    <row r="50" spans="3:5" s="9" customFormat="1" ht="13.9" thickTop="1"/>
    <row r="51" spans="3:5" s="9" customFormat="1" ht="16.5" customHeight="1" thickBot="1"/>
    <row r="52" spans="3:5" s="9" customFormat="1" ht="15.4" thickTop="1" thickBot="1">
      <c r="C52" s="49" t="s">
        <v>24</v>
      </c>
      <c r="D52" s="99"/>
      <c r="E52" s="100"/>
    </row>
    <row r="53" spans="3:5" s="9" customFormat="1" thickTop="1" thickBot="1">
      <c r="C53" s="14" t="s">
        <v>26</v>
      </c>
      <c r="D53" s="74" t="s">
        <v>30</v>
      </c>
      <c r="E53" s="75"/>
    </row>
    <row r="54" spans="3:5" s="9" customFormat="1" thickTop="1" thickBot="1">
      <c r="C54" s="15" t="s">
        <v>11</v>
      </c>
      <c r="D54" s="76"/>
      <c r="E54" s="77"/>
    </row>
    <row r="55" spans="3:5" s="9" customFormat="1" thickTop="1" thickBot="1">
      <c r="C55" s="15" t="s">
        <v>12</v>
      </c>
      <c r="D55" s="76">
        <v>0</v>
      </c>
      <c r="E55" s="77"/>
    </row>
    <row r="56" spans="3:5" s="9" customFormat="1" thickTop="1" thickBot="1">
      <c r="C56" s="15" t="s">
        <v>13</v>
      </c>
      <c r="D56" s="76">
        <f>D54/1.0026/24</f>
        <v>0</v>
      </c>
      <c r="E56" s="77"/>
    </row>
    <row r="57" spans="3:5" s="9" customFormat="1" thickTop="1" thickBot="1">
      <c r="C57" s="15" t="s">
        <v>14</v>
      </c>
      <c r="D57" s="76">
        <f>D55/24/1.0026</f>
        <v>0</v>
      </c>
      <c r="E57" s="77"/>
    </row>
    <row r="58" spans="3:5" s="9" customFormat="1" thickTop="1" thickBot="1">
      <c r="C58" s="15" t="s">
        <v>15</v>
      </c>
      <c r="D58" s="63" t="e">
        <f t="shared" ref="D58" si="6">D57/D56</f>
        <v>#DIV/0!</v>
      </c>
      <c r="E58" s="64"/>
    </row>
    <row r="59" spans="3:5" s="9" customFormat="1" ht="14.65" thickTop="1">
      <c r="C59"/>
    </row>
    <row r="60" spans="3:5" s="9" customFormat="1" ht="13.9" thickBot="1"/>
    <row r="61" spans="3:5" s="9" customFormat="1" thickTop="1" thickBot="1">
      <c r="D61" s="74" t="s">
        <v>30</v>
      </c>
      <c r="E61" s="75"/>
    </row>
    <row r="62" spans="3:5" s="9" customFormat="1" ht="41.25" thickTop="1" thickBot="1">
      <c r="C62" s="15" t="s">
        <v>16</v>
      </c>
      <c r="D62" s="42" t="s">
        <v>133</v>
      </c>
      <c r="E62" s="42" t="s">
        <v>134</v>
      </c>
    </row>
    <row r="63" spans="3:5" s="9" customFormat="1" thickTop="1" thickBot="1">
      <c r="C63" s="15" t="s">
        <v>195</v>
      </c>
      <c r="D63" s="22"/>
      <c r="E63" s="24"/>
    </row>
    <row r="64" spans="3:5" s="9" customFormat="1" thickTop="1" thickBot="1">
      <c r="C64" s="15" t="s">
        <v>136</v>
      </c>
      <c r="D64" s="22">
        <v>0</v>
      </c>
      <c r="E64" s="22">
        <v>0</v>
      </c>
    </row>
    <row r="65" s="9" customFormat="1" ht="13.9" thickTop="1"/>
    <row r="66" s="9" customFormat="1" ht="13.5"/>
    <row r="67" s="9" customFormat="1" ht="13.5"/>
    <row r="68" s="9" customFormat="1" ht="13.5"/>
    <row r="69" s="9" customFormat="1" ht="13.5"/>
    <row r="70" s="9" customFormat="1" ht="13.5"/>
    <row r="71" s="9" customFormat="1" ht="13.5"/>
    <row r="72" s="9" customFormat="1" ht="13.5"/>
    <row r="73" s="9" customFormat="1" ht="13.5"/>
    <row r="74" s="9" customFormat="1" ht="13.5"/>
    <row r="75" s="9" customFormat="1" ht="13.5"/>
    <row r="76" s="9" customFormat="1" ht="13.5"/>
    <row r="77" s="9" customFormat="1" ht="13.5"/>
    <row r="78" s="9" customFormat="1" ht="13.5"/>
    <row r="79" s="9" customFormat="1" ht="13.5"/>
    <row r="80" s="9" customFormat="1" ht="13.5"/>
    <row r="81" s="9" customFormat="1" ht="13.5"/>
    <row r="82" s="9" customFormat="1" ht="13.5"/>
    <row r="83" s="9" customFormat="1" ht="13.5"/>
    <row r="84" s="9" customFormat="1" ht="13.5"/>
    <row r="85" s="9" customFormat="1" ht="13.5"/>
    <row r="86" s="9" customFormat="1" ht="13.5"/>
    <row r="87" s="9" customFormat="1" ht="13.5"/>
    <row r="88" s="9" customFormat="1" ht="13.5"/>
    <row r="89" s="9" customFormat="1" ht="13.5"/>
    <row r="90" s="9" customFormat="1" ht="13.5"/>
    <row r="91" s="9" customFormat="1" ht="13.5"/>
    <row r="92" s="9" customFormat="1" ht="13.5"/>
    <row r="93" s="9" customFormat="1" ht="13.5"/>
    <row r="94" s="9" customFormat="1" ht="13.5"/>
    <row r="95" s="9" customFormat="1" ht="13.5"/>
  </sheetData>
  <mergeCells count="34">
    <mergeCell ref="D23:E23"/>
    <mergeCell ref="C1:G2"/>
    <mergeCell ref="C3:G4"/>
    <mergeCell ref="D6:E6"/>
    <mergeCell ref="D7:E7"/>
    <mergeCell ref="D8:E8"/>
    <mergeCell ref="D9:E9"/>
    <mergeCell ref="D10:E10"/>
    <mergeCell ref="D11:E11"/>
    <mergeCell ref="D12:E12"/>
    <mergeCell ref="D15:E15"/>
    <mergeCell ref="D22:E22"/>
    <mergeCell ref="D42:E42"/>
    <mergeCell ref="D24:E24"/>
    <mergeCell ref="D25:E25"/>
    <mergeCell ref="D26:E26"/>
    <mergeCell ref="D27:E27"/>
    <mergeCell ref="D28:E28"/>
    <mergeCell ref="D31:E31"/>
    <mergeCell ref="D37:E37"/>
    <mergeCell ref="D38:E38"/>
    <mergeCell ref="D39:E39"/>
    <mergeCell ref="D40:E40"/>
    <mergeCell ref="D41:E41"/>
    <mergeCell ref="D56:E56"/>
    <mergeCell ref="D57:E57"/>
    <mergeCell ref="D58:E58"/>
    <mergeCell ref="D61:E61"/>
    <mergeCell ref="D43:E43"/>
    <mergeCell ref="D46:E46"/>
    <mergeCell ref="D52:E52"/>
    <mergeCell ref="D53:E53"/>
    <mergeCell ref="D54:E54"/>
    <mergeCell ref="D55:E55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D62A8-EC59-45E6-A823-38AFC5113885}">
  <dimension ref="C1:M179"/>
  <sheetViews>
    <sheetView showGridLines="0" topLeftCell="A13" workbookViewId="0">
      <selection activeCell="E28" sqref="E28"/>
    </sheetView>
  </sheetViews>
  <sheetFormatPr baseColWidth="10" defaultColWidth="11.3984375" defaultRowHeight="14.25"/>
  <cols>
    <col min="1" max="2" width="7.3984375" customWidth="1"/>
    <col min="3" max="3" width="81.73046875" bestFit="1" customWidth="1"/>
    <col min="4" max="4" width="43" style="40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82" t="s">
        <v>203</v>
      </c>
      <c r="D1" s="82"/>
      <c r="E1" s="82"/>
      <c r="F1" s="82"/>
      <c r="G1" s="82"/>
      <c r="H1" s="82"/>
      <c r="I1" s="82"/>
      <c r="J1" s="82"/>
      <c r="K1" s="82"/>
    </row>
    <row r="2" spans="3:13" ht="30" customHeight="1">
      <c r="C2" s="82"/>
      <c r="D2" s="82"/>
      <c r="E2" s="82"/>
      <c r="F2" s="82"/>
      <c r="G2" s="82"/>
      <c r="H2" s="82"/>
      <c r="I2" s="82"/>
      <c r="J2" s="82"/>
      <c r="K2" s="82"/>
    </row>
    <row r="3" spans="3:13" ht="15" customHeight="1">
      <c r="C3" s="71" t="s">
        <v>2</v>
      </c>
      <c r="D3" s="71"/>
      <c r="E3" s="71"/>
      <c r="F3" s="71"/>
      <c r="G3" s="71"/>
      <c r="H3" s="71"/>
      <c r="I3" s="71"/>
      <c r="J3" s="71"/>
      <c r="K3" s="71"/>
    </row>
    <row r="4" spans="3:13" ht="15" customHeight="1">
      <c r="C4" s="71"/>
      <c r="D4" s="71"/>
      <c r="E4" s="71"/>
      <c r="F4" s="71"/>
      <c r="G4" s="71"/>
      <c r="H4" s="71"/>
      <c r="I4" s="71"/>
      <c r="J4" s="71"/>
      <c r="K4" s="71"/>
    </row>
    <row r="5" spans="3:13" ht="14.65" thickBot="1">
      <c r="C5" s="9"/>
      <c r="D5" s="39"/>
      <c r="E5" s="9"/>
      <c r="F5" s="9"/>
      <c r="G5" s="9"/>
      <c r="H5" s="9"/>
      <c r="I5" s="9"/>
      <c r="J5" s="9"/>
      <c r="K5" s="9"/>
    </row>
    <row r="6" spans="3:13" ht="15.4" thickTop="1" thickBot="1">
      <c r="C6" s="13" t="s">
        <v>3</v>
      </c>
      <c r="D6" s="92" t="s">
        <v>4</v>
      </c>
      <c r="E6" s="92"/>
      <c r="F6" s="10"/>
      <c r="G6" s="10"/>
      <c r="H6" s="9"/>
      <c r="I6" s="9"/>
      <c r="J6" s="9"/>
      <c r="K6" s="9"/>
    </row>
    <row r="7" spans="3:13" ht="15" thickTop="1" thickBot="1">
      <c r="C7" s="14" t="s">
        <v>34</v>
      </c>
      <c r="D7" s="74" t="s">
        <v>204</v>
      </c>
      <c r="E7" s="75"/>
      <c r="F7" s="9"/>
      <c r="G7" s="88"/>
      <c r="H7" s="88"/>
      <c r="I7" s="9"/>
      <c r="J7" s="9"/>
      <c r="K7" s="9"/>
    </row>
    <row r="8" spans="3:13" ht="15" thickTop="1" thickBot="1">
      <c r="C8" s="15" t="s">
        <v>11</v>
      </c>
      <c r="D8" s="102">
        <v>78439766</v>
      </c>
      <c r="E8" s="103"/>
      <c r="F8" s="11"/>
      <c r="G8" s="9"/>
      <c r="H8" s="9"/>
      <c r="I8" s="9"/>
      <c r="J8" s="9"/>
      <c r="K8" s="9"/>
    </row>
    <row r="9" spans="3:13" ht="15" thickTop="1" thickBot="1">
      <c r="C9" s="15" t="s">
        <v>12</v>
      </c>
      <c r="D9" s="89">
        <v>0</v>
      </c>
      <c r="E9" s="90"/>
      <c r="F9" s="9"/>
      <c r="G9" s="11"/>
      <c r="H9" s="9"/>
      <c r="I9" s="9"/>
      <c r="J9" s="9"/>
      <c r="K9" s="9"/>
    </row>
    <row r="10" spans="3:13" ht="15" thickTop="1" thickBot="1">
      <c r="C10" s="15" t="s">
        <v>13</v>
      </c>
      <c r="D10" s="89">
        <f>ROUND(D8/24/1.0026,0)</f>
        <v>3259848</v>
      </c>
      <c r="E10" s="90"/>
      <c r="F10" s="9"/>
      <c r="G10" s="9"/>
      <c r="H10" s="9"/>
      <c r="I10" s="9"/>
      <c r="J10" s="9"/>
      <c r="K10" s="9"/>
    </row>
    <row r="11" spans="3:13" ht="15" thickTop="1" thickBot="1">
      <c r="C11" s="15" t="s">
        <v>14</v>
      </c>
      <c r="D11" s="89">
        <f>ROUND(D9/24/1.0026,0)</f>
        <v>0</v>
      </c>
      <c r="E11" s="90"/>
      <c r="F11" s="9"/>
      <c r="G11" s="9"/>
      <c r="H11" s="9"/>
      <c r="I11" s="9"/>
      <c r="J11" s="9"/>
      <c r="K11" s="9"/>
    </row>
    <row r="12" spans="3:13" ht="15" thickTop="1" thickBot="1">
      <c r="C12" s="15" t="s">
        <v>15</v>
      </c>
      <c r="D12" s="63">
        <f>D11/D10</f>
        <v>0</v>
      </c>
      <c r="E12" s="64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16</v>
      </c>
      <c r="D14" s="42" t="s">
        <v>17</v>
      </c>
      <c r="E14" s="42" t="s">
        <v>130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19</v>
      </c>
      <c r="D15" s="17">
        <v>24.348800000000001</v>
      </c>
      <c r="E15" s="17">
        <f>D15/100/24*365/30/1.0026</f>
        <v>0.12311479043376113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139</v>
      </c>
      <c r="D16" s="16">
        <v>0</v>
      </c>
      <c r="E16" s="17">
        <f>D16/24/1.0026</f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5.4" thickTop="1" thickBot="1">
      <c r="C18" s="13" t="s">
        <v>3</v>
      </c>
      <c r="D18" s="92" t="s">
        <v>21</v>
      </c>
      <c r="E18" s="92"/>
      <c r="F18" s="9"/>
      <c r="G18" s="9"/>
      <c r="H18" s="9"/>
      <c r="I18" s="9"/>
      <c r="J18" s="9"/>
      <c r="K18" s="9"/>
    </row>
    <row r="19" spans="3:11" ht="15" thickTop="1" thickBot="1">
      <c r="C19" s="14" t="s">
        <v>34</v>
      </c>
      <c r="D19" s="74" t="s">
        <v>204</v>
      </c>
      <c r="E19" s="75"/>
      <c r="F19" s="9"/>
      <c r="G19" s="9"/>
      <c r="H19" s="9"/>
      <c r="I19" s="9"/>
      <c r="J19" s="9"/>
      <c r="K19" s="9"/>
    </row>
    <row r="20" spans="3:11" ht="15" thickTop="1" thickBot="1">
      <c r="C20" s="15" t="s">
        <v>11</v>
      </c>
      <c r="D20" s="76">
        <v>202846</v>
      </c>
      <c r="E20" s="77"/>
      <c r="F20" s="11"/>
      <c r="G20" s="9"/>
      <c r="H20" s="9"/>
      <c r="I20" s="9"/>
      <c r="J20" s="9"/>
      <c r="K20" s="9"/>
    </row>
    <row r="21" spans="3:11" ht="15" thickTop="1" thickBot="1">
      <c r="C21" s="15" t="s">
        <v>12</v>
      </c>
      <c r="D21" s="76">
        <v>192499</v>
      </c>
      <c r="E21" s="77"/>
      <c r="F21" s="11"/>
      <c r="G21" s="9"/>
      <c r="H21" s="9"/>
      <c r="I21" s="9"/>
      <c r="J21" s="9"/>
      <c r="K21" s="9"/>
    </row>
    <row r="22" spans="3:11" ht="15" thickTop="1" thickBot="1">
      <c r="C22" s="15" t="s">
        <v>13</v>
      </c>
      <c r="D22" s="76">
        <f>ROUND(D20/24/1.0026,0)</f>
        <v>8430</v>
      </c>
      <c r="E22" s="77"/>
      <c r="F22" s="9"/>
      <c r="G22" s="9"/>
      <c r="H22" s="9"/>
      <c r="I22" s="9"/>
      <c r="J22" s="9"/>
      <c r="K22" s="9"/>
    </row>
    <row r="23" spans="3:11" ht="15" thickTop="1" thickBot="1">
      <c r="C23" s="15" t="s">
        <v>14</v>
      </c>
      <c r="D23" s="89">
        <f>ROUND(D21/24/1.0026,0)</f>
        <v>8000</v>
      </c>
      <c r="E23" s="90"/>
      <c r="F23" s="9"/>
      <c r="G23" s="9"/>
      <c r="H23" s="9"/>
      <c r="I23" s="9"/>
      <c r="J23" s="9"/>
      <c r="K23" s="9"/>
    </row>
    <row r="24" spans="3:11" ht="15" thickTop="1" thickBot="1">
      <c r="C24" s="15" t="s">
        <v>15</v>
      </c>
      <c r="D24" s="63">
        <f>D23/D22</f>
        <v>0.94899169632265723</v>
      </c>
      <c r="E24" s="64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16</v>
      </c>
      <c r="D26" s="42" t="s">
        <v>17</v>
      </c>
      <c r="E26" s="42" t="s">
        <v>130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19</v>
      </c>
      <c r="D27" s="17">
        <v>38.912100000000002</v>
      </c>
      <c r="E27" s="17">
        <f>D27/100/24*365/30/1.0026</f>
        <v>0.19675117610878387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139</v>
      </c>
      <c r="D28" s="16">
        <v>75.182400000000001</v>
      </c>
      <c r="E28" s="17">
        <f>D28/100/24*365/30/1.0026</f>
        <v>0.38014462397765814</v>
      </c>
      <c r="F28" s="9"/>
      <c r="G28" s="9"/>
      <c r="H28" s="9"/>
      <c r="I28" s="9"/>
      <c r="J28" s="9"/>
      <c r="K28" s="9"/>
    </row>
    <row r="29" spans="3:11" ht="15" thickTop="1" thickBot="1">
      <c r="F29" s="9"/>
      <c r="G29" s="9"/>
      <c r="H29" s="9"/>
      <c r="I29" s="9"/>
      <c r="J29" s="9"/>
      <c r="K29" s="9"/>
    </row>
    <row r="30" spans="3:11" ht="15.4" thickTop="1" thickBot="1">
      <c r="C30" s="13" t="s">
        <v>24</v>
      </c>
      <c r="D30" s="92" t="s">
        <v>4</v>
      </c>
      <c r="E30" s="92"/>
      <c r="F30" s="10"/>
      <c r="G30" s="10"/>
      <c r="H30" s="9"/>
      <c r="I30" s="9"/>
      <c r="J30" s="9"/>
      <c r="K30" s="9"/>
    </row>
    <row r="31" spans="3:11" ht="15" thickTop="1" thickBot="1">
      <c r="C31" s="14" t="s">
        <v>34</v>
      </c>
      <c r="D31" s="74" t="s">
        <v>204</v>
      </c>
      <c r="E31" s="75"/>
      <c r="F31" s="9"/>
      <c r="G31" s="88"/>
      <c r="H31" s="88"/>
      <c r="I31" s="9"/>
      <c r="J31" s="9"/>
      <c r="K31" s="9"/>
    </row>
    <row r="32" spans="3:11" ht="15" thickTop="1" thickBot="1">
      <c r="C32" s="15" t="s">
        <v>11</v>
      </c>
      <c r="D32" s="89"/>
      <c r="E32" s="90"/>
      <c r="F32" s="11"/>
      <c r="G32" s="9"/>
      <c r="H32" s="9"/>
      <c r="I32" s="9"/>
      <c r="J32" s="9"/>
      <c r="K32" s="9"/>
    </row>
    <row r="33" spans="3:13" ht="15" thickTop="1" thickBot="1">
      <c r="C33" s="15" t="s">
        <v>12</v>
      </c>
      <c r="D33" s="76">
        <v>0</v>
      </c>
      <c r="E33" s="77"/>
      <c r="F33" s="9"/>
      <c r="G33" s="11"/>
      <c r="H33" s="9"/>
      <c r="I33" s="9"/>
      <c r="J33" s="9"/>
      <c r="K33" s="9"/>
    </row>
    <row r="34" spans="3:13" ht="15" thickTop="1" thickBot="1">
      <c r="C34" s="15" t="s">
        <v>13</v>
      </c>
      <c r="D34" s="89">
        <f>ROUND(D32/24/1.0026,0)</f>
        <v>0</v>
      </c>
      <c r="E34" s="90"/>
      <c r="F34" s="9"/>
      <c r="G34" s="9"/>
      <c r="H34" s="9"/>
      <c r="I34" s="9"/>
      <c r="J34" s="9"/>
      <c r="K34" s="9"/>
    </row>
    <row r="35" spans="3:13" ht="15" thickTop="1" thickBot="1">
      <c r="C35" s="15" t="s">
        <v>14</v>
      </c>
      <c r="D35" s="89">
        <f>ROUND(D33/24/1.0026,0)</f>
        <v>0</v>
      </c>
      <c r="E35" s="90"/>
      <c r="F35" s="83"/>
      <c r="G35" s="83"/>
      <c r="H35" s="9"/>
      <c r="I35" s="9"/>
      <c r="J35" s="9"/>
      <c r="K35" s="9"/>
    </row>
    <row r="36" spans="3:13" ht="15" thickTop="1" thickBot="1">
      <c r="C36" s="15" t="s">
        <v>15</v>
      </c>
      <c r="D36" s="63" t="e">
        <f>D35/D34</f>
        <v>#DIV/0!</v>
      </c>
      <c r="E36" s="64"/>
      <c r="F36" s="9"/>
      <c r="G36" s="9"/>
      <c r="H36" s="9"/>
      <c r="I36" s="9"/>
      <c r="J36" s="9"/>
      <c r="K36" s="9"/>
    </row>
    <row r="37" spans="3:13" ht="15" thickTop="1" thickBot="1">
      <c r="F37" s="9"/>
      <c r="G37" s="9"/>
      <c r="H37" s="9"/>
      <c r="I37" s="9"/>
      <c r="J37" s="9"/>
      <c r="K37" s="9"/>
      <c r="M37" s="12"/>
    </row>
    <row r="38" spans="3:13" ht="41.25" thickTop="1" thickBot="1">
      <c r="C38" s="15" t="s">
        <v>16</v>
      </c>
      <c r="D38" s="42" t="s">
        <v>17</v>
      </c>
      <c r="E38" s="42" t="s">
        <v>130</v>
      </c>
      <c r="F38" s="9"/>
      <c r="G38" s="9"/>
      <c r="H38" s="9"/>
      <c r="I38" s="9"/>
      <c r="J38" s="9"/>
      <c r="K38" s="9"/>
    </row>
    <row r="39" spans="3:13" ht="15" thickTop="1" thickBot="1">
      <c r="C39" s="15" t="s">
        <v>19</v>
      </c>
      <c r="D39" s="17"/>
      <c r="E39" s="17">
        <f>D39/100/24*365/30/1.0026</f>
        <v>0</v>
      </c>
      <c r="F39" s="9"/>
      <c r="G39" s="9"/>
      <c r="H39" s="9"/>
      <c r="I39" s="9"/>
      <c r="J39" s="9"/>
      <c r="K39" s="9"/>
    </row>
    <row r="40" spans="3:13" ht="15" thickTop="1" thickBot="1">
      <c r="C40" s="15" t="s">
        <v>139</v>
      </c>
      <c r="D40" s="16">
        <v>0</v>
      </c>
      <c r="E40" s="54"/>
      <c r="F40" s="9"/>
      <c r="G40" s="9"/>
      <c r="H40" s="9"/>
      <c r="I40" s="9"/>
      <c r="J40" s="9"/>
      <c r="K40" s="9"/>
    </row>
    <row r="41" spans="3:13" ht="15" thickTop="1" thickBot="1">
      <c r="F41" s="9"/>
      <c r="G41" s="9"/>
      <c r="H41" s="9"/>
      <c r="I41" s="9"/>
      <c r="J41" s="9"/>
      <c r="K41" s="9"/>
    </row>
    <row r="42" spans="3:13" ht="15.4" thickTop="1" thickBot="1">
      <c r="C42" s="13" t="s">
        <v>24</v>
      </c>
      <c r="D42" s="92" t="s">
        <v>21</v>
      </c>
      <c r="E42" s="92"/>
      <c r="F42" s="9"/>
      <c r="G42" s="9"/>
      <c r="H42" s="9"/>
      <c r="I42" s="9"/>
      <c r="J42" s="9"/>
      <c r="K42" s="9"/>
    </row>
    <row r="43" spans="3:13" ht="15" thickTop="1" thickBot="1">
      <c r="C43" s="14" t="s">
        <v>34</v>
      </c>
      <c r="D43" s="74" t="s">
        <v>204</v>
      </c>
      <c r="E43" s="75"/>
      <c r="F43" s="9"/>
      <c r="G43" s="9"/>
      <c r="H43" s="9"/>
      <c r="I43" s="9"/>
      <c r="J43" s="9"/>
      <c r="K43" s="9"/>
    </row>
    <row r="44" spans="3:13" ht="15" thickTop="1" thickBot="1">
      <c r="C44" s="15" t="s">
        <v>11</v>
      </c>
      <c r="D44" s="76"/>
      <c r="E44" s="77"/>
      <c r="F44" s="11"/>
      <c r="G44" s="9"/>
      <c r="H44" s="9"/>
      <c r="I44" s="9"/>
      <c r="J44" s="9"/>
      <c r="K44" s="9"/>
    </row>
    <row r="45" spans="3:13" ht="15" thickTop="1" thickBot="1">
      <c r="C45" s="15" t="s">
        <v>12</v>
      </c>
      <c r="D45" s="76"/>
      <c r="E45" s="77"/>
      <c r="F45" s="9"/>
      <c r="G45" s="9"/>
      <c r="H45" s="9"/>
      <c r="I45" s="9"/>
      <c r="J45" s="9"/>
      <c r="K45" s="9"/>
    </row>
    <row r="46" spans="3:13" ht="15" thickTop="1" thickBot="1">
      <c r="C46" s="15" t="s">
        <v>13</v>
      </c>
      <c r="D46" s="76">
        <f>ROUND(D44/24/1.0026,0)</f>
        <v>0</v>
      </c>
      <c r="E46" s="77"/>
      <c r="F46" s="9"/>
      <c r="G46" s="9"/>
      <c r="H46" s="9"/>
      <c r="I46" s="9"/>
      <c r="J46" s="9"/>
      <c r="K46" s="9"/>
    </row>
    <row r="47" spans="3:13" ht="15" thickTop="1" thickBot="1">
      <c r="C47" s="15" t="s">
        <v>14</v>
      </c>
      <c r="D47" s="76">
        <f>ROUND(D45/24/1.0026,0)</f>
        <v>0</v>
      </c>
      <c r="E47" s="77"/>
      <c r="F47" s="9"/>
      <c r="G47" s="9"/>
      <c r="H47" s="9"/>
      <c r="I47" s="9"/>
      <c r="J47" s="9"/>
      <c r="K47" s="9"/>
    </row>
    <row r="48" spans="3:13" ht="15" thickTop="1" thickBot="1">
      <c r="C48" s="15" t="s">
        <v>15</v>
      </c>
      <c r="D48" s="63" t="e">
        <f>D47/D46</f>
        <v>#DIV/0!</v>
      </c>
      <c r="E48" s="64"/>
      <c r="F48" s="9"/>
      <c r="G48" s="9"/>
      <c r="H48" s="9"/>
      <c r="I48" s="9"/>
      <c r="J48" s="9"/>
      <c r="K48" s="9"/>
    </row>
    <row r="49" spans="3:11" ht="15.75" customHeight="1" thickTop="1" thickBot="1">
      <c r="F49" s="9"/>
      <c r="G49" s="9"/>
      <c r="H49" s="9"/>
      <c r="I49" s="9"/>
      <c r="J49" s="9"/>
      <c r="K49" s="9"/>
    </row>
    <row r="50" spans="3:11" ht="41.25" thickTop="1" thickBot="1">
      <c r="C50" s="15" t="s">
        <v>16</v>
      </c>
      <c r="D50" s="42" t="s">
        <v>17</v>
      </c>
      <c r="E50" s="42" t="s">
        <v>130</v>
      </c>
      <c r="F50" s="9"/>
      <c r="G50" s="9"/>
      <c r="H50" s="9"/>
      <c r="I50" s="9"/>
      <c r="J50" s="9"/>
      <c r="K50" s="9"/>
    </row>
    <row r="51" spans="3:11" ht="15" thickTop="1" thickBot="1">
      <c r="C51" s="15" t="s">
        <v>19</v>
      </c>
      <c r="D51" s="17"/>
      <c r="E51" s="17">
        <f>D51/100/24*365/30/1.0026</f>
        <v>0</v>
      </c>
      <c r="F51" s="9"/>
      <c r="G51" s="9"/>
      <c r="H51" s="9"/>
      <c r="I51" s="9"/>
      <c r="J51" s="9"/>
      <c r="K51" s="9"/>
    </row>
    <row r="52" spans="3:11" ht="15" thickTop="1" thickBot="1">
      <c r="C52" s="15" t="s">
        <v>139</v>
      </c>
      <c r="D52" s="16">
        <v>0</v>
      </c>
      <c r="E52" s="23">
        <v>0</v>
      </c>
      <c r="F52" s="9"/>
      <c r="G52" s="9"/>
      <c r="H52" s="9"/>
      <c r="I52" s="9"/>
      <c r="J52" s="9"/>
      <c r="K52" s="9"/>
    </row>
    <row r="53" spans="3:11" ht="14.65" thickTop="1">
      <c r="D53" s="91"/>
      <c r="E53" s="91"/>
      <c r="F53" s="9"/>
      <c r="G53" s="9"/>
      <c r="H53" s="9"/>
      <c r="I53" s="9"/>
      <c r="J53" s="9"/>
      <c r="K53" s="9"/>
    </row>
    <row r="54" spans="3:11">
      <c r="D54" s="91"/>
      <c r="E54" s="91"/>
      <c r="F54" s="9"/>
      <c r="G54" s="9"/>
      <c r="H54" s="9"/>
      <c r="I54" s="9"/>
      <c r="J54" s="9"/>
      <c r="K54" s="9"/>
    </row>
    <row r="55" spans="3:11">
      <c r="D55" s="91"/>
      <c r="E55" s="91"/>
      <c r="F55" s="11"/>
      <c r="G55" s="9"/>
      <c r="H55" s="9"/>
      <c r="I55" s="9"/>
      <c r="J55" s="9"/>
      <c r="K55" s="9"/>
    </row>
    <row r="56" spans="3:11">
      <c r="D56" s="91"/>
      <c r="E56" s="91"/>
      <c r="F56" s="9"/>
      <c r="G56" s="9"/>
      <c r="H56" s="9"/>
      <c r="I56" s="9"/>
      <c r="J56" s="9"/>
      <c r="K56" s="9"/>
    </row>
    <row r="57" spans="3:11">
      <c r="D57" s="91"/>
      <c r="E57" s="91"/>
      <c r="F57" s="9"/>
      <c r="G57" s="9"/>
      <c r="H57" s="9"/>
      <c r="I57" s="9"/>
      <c r="J57" s="9"/>
      <c r="K57" s="9"/>
    </row>
    <row r="58" spans="3:11">
      <c r="D58" s="91"/>
      <c r="E58" s="91"/>
      <c r="F58" s="9"/>
      <c r="G58" s="9"/>
      <c r="H58" s="9"/>
      <c r="I58" s="9"/>
      <c r="J58" s="9"/>
      <c r="K58" s="9"/>
    </row>
    <row r="59" spans="3:11">
      <c r="D59" s="91"/>
      <c r="E59" s="91"/>
      <c r="F59" s="9"/>
      <c r="G59" s="9"/>
      <c r="H59" s="9"/>
      <c r="I59" s="9"/>
      <c r="J59" s="9"/>
      <c r="K59" s="9"/>
    </row>
    <row r="60" spans="3:11">
      <c r="D60"/>
      <c r="F60" s="9"/>
      <c r="G60" s="9"/>
      <c r="H60" s="9"/>
      <c r="I60" s="9"/>
      <c r="J60" s="9"/>
      <c r="K60" s="9"/>
    </row>
    <row r="61" spans="3:11">
      <c r="D61"/>
      <c r="F61" s="9"/>
      <c r="G61" s="9"/>
      <c r="H61" s="9"/>
      <c r="I61" s="9"/>
      <c r="J61" s="9"/>
      <c r="K61" s="9"/>
    </row>
    <row r="62" spans="3:11">
      <c r="D62"/>
      <c r="F62" s="9"/>
      <c r="G62" s="9"/>
      <c r="H62" s="9"/>
      <c r="I62" s="9"/>
      <c r="J62" s="9"/>
      <c r="K62" s="9"/>
    </row>
    <row r="63" spans="3:11">
      <c r="D63"/>
      <c r="F63" s="9"/>
      <c r="G63" s="9"/>
      <c r="H63" s="9"/>
      <c r="I63" s="9"/>
      <c r="J63" s="9"/>
      <c r="K63" s="9"/>
    </row>
    <row r="64" spans="3:11" ht="20.25" customHeight="1">
      <c r="D64"/>
      <c r="F64" s="9"/>
      <c r="G64" s="9"/>
      <c r="H64" s="9"/>
      <c r="I64" s="9"/>
      <c r="J64" s="9"/>
      <c r="K64" s="9"/>
    </row>
    <row r="65" spans="4:6">
      <c r="D65" s="91"/>
      <c r="E65" s="91"/>
    </row>
    <row r="66" spans="4:6">
      <c r="D66" s="91"/>
      <c r="E66" s="91"/>
    </row>
    <row r="67" spans="4:6">
      <c r="D67" s="91"/>
      <c r="E67" s="91"/>
      <c r="F67" s="11"/>
    </row>
    <row r="68" spans="4:6">
      <c r="D68" s="91"/>
      <c r="E68" s="91"/>
    </row>
    <row r="69" spans="4:6">
      <c r="D69" s="91"/>
      <c r="E69" s="91"/>
    </row>
    <row r="70" spans="4:6">
      <c r="D70" s="91"/>
      <c r="E70" s="91"/>
    </row>
    <row r="71" spans="4:6">
      <c r="D71" s="91"/>
      <c r="E71" s="91"/>
    </row>
    <row r="72" spans="4:6" ht="20.25" customHeight="1">
      <c r="D72"/>
    </row>
    <row r="73" spans="4:6">
      <c r="D73"/>
    </row>
    <row r="74" spans="4:6">
      <c r="D74"/>
    </row>
    <row r="75" spans="4:6">
      <c r="D75"/>
    </row>
    <row r="77" spans="4:6" ht="20.25" customHeight="1"/>
    <row r="78" spans="4:6" ht="20.25" customHeight="1"/>
    <row r="79" spans="4:6" ht="20.25" customHeight="1"/>
    <row r="80" spans="4:6" ht="20.25" customHeight="1"/>
    <row r="81" ht="36" customHeight="1"/>
    <row r="82" ht="20.25" customHeight="1"/>
    <row r="83" ht="20.25" customHeight="1"/>
    <row r="84" ht="20.25" customHeight="1"/>
    <row r="85" ht="20.25" customHeight="1"/>
    <row r="86" ht="36" customHeight="1"/>
    <row r="87" ht="20.25" customHeight="1"/>
    <row r="88" ht="20.25" customHeight="1"/>
    <row r="89" ht="20.25" customHeight="1"/>
    <row r="90" ht="20.25" customHeight="1"/>
    <row r="91" ht="36" customHeight="1"/>
    <row r="92" ht="20.25" customHeight="1"/>
    <row r="93" ht="20.25" customHeight="1"/>
    <row r="94" ht="20.25" customHeight="1"/>
    <row r="95" ht="20.25" customHeight="1"/>
    <row r="96" ht="36" customHeight="1"/>
    <row r="97" ht="20.25" customHeight="1"/>
    <row r="98" ht="20.25" customHeight="1"/>
    <row r="99" ht="20.25" customHeight="1"/>
    <row r="100" ht="20.25" customHeight="1"/>
    <row r="101" ht="36" customHeight="1"/>
    <row r="102" ht="20.25" customHeight="1"/>
    <row r="103" ht="20.25" customHeight="1"/>
    <row r="104" ht="20.25" customHeight="1"/>
    <row r="105" ht="20.25" customHeight="1"/>
    <row r="106" ht="36" customHeight="1"/>
    <row r="107" ht="20.25" customHeight="1"/>
    <row r="108" ht="20.25" customHeight="1"/>
    <row r="109" ht="20.25" customHeight="1"/>
    <row r="110" ht="20.25" customHeight="1"/>
    <row r="111" ht="36" customHeight="1"/>
    <row r="112" ht="20.25" customHeight="1"/>
    <row r="113" ht="20.25" customHeight="1"/>
    <row r="114" ht="20.25" customHeight="1"/>
    <row r="115" ht="20.25" customHeight="1"/>
    <row r="116" ht="36" customHeight="1"/>
    <row r="117" ht="20.25" customHeight="1"/>
    <row r="118" ht="20.25" customHeight="1"/>
    <row r="119" ht="20.25" customHeight="1"/>
    <row r="120" ht="20.25" customHeight="1"/>
    <row r="121" ht="36" customHeight="1"/>
    <row r="122" ht="20.25" customHeight="1"/>
    <row r="123" ht="20.25" customHeight="1"/>
    <row r="124" ht="20.25" customHeight="1"/>
    <row r="125" ht="20.25" customHeight="1"/>
    <row r="126" ht="36" customHeight="1"/>
    <row r="127" ht="20.25" customHeight="1"/>
    <row r="128" ht="20.25" customHeight="1"/>
    <row r="129" ht="20.25" customHeight="1"/>
    <row r="130" ht="20.25" customHeight="1"/>
    <row r="131" ht="36" customHeight="1"/>
    <row r="132" ht="20.25" customHeight="1"/>
    <row r="133" ht="20.25" customHeight="1"/>
    <row r="134" ht="20.25" customHeight="1"/>
    <row r="135" ht="20.25" customHeight="1"/>
    <row r="136" ht="36" customHeight="1"/>
    <row r="137" ht="20.25" customHeight="1"/>
    <row r="138" ht="20.25" customHeight="1"/>
    <row r="139" ht="20.25" customHeight="1"/>
    <row r="140" ht="20.25" customHeight="1"/>
    <row r="141" ht="36" customHeight="1"/>
    <row r="142" ht="20.25" customHeight="1"/>
    <row r="143" ht="20.25" customHeight="1"/>
    <row r="144" ht="20.25" customHeight="1"/>
    <row r="145" ht="20.25" customHeight="1"/>
    <row r="146" ht="36" customHeight="1"/>
    <row r="147" ht="20.25" customHeight="1"/>
    <row r="148" ht="20.25" customHeight="1"/>
    <row r="149" ht="20.25" customHeight="1"/>
    <row r="150" ht="20.25" customHeight="1"/>
    <row r="151" ht="36" customHeight="1"/>
    <row r="152" ht="20.25" customHeight="1"/>
    <row r="153" ht="20.25" customHeight="1"/>
    <row r="154" ht="20.25" customHeight="1"/>
    <row r="155" ht="20.25" customHeight="1"/>
    <row r="156" ht="36" customHeight="1"/>
    <row r="157" ht="20.25" customHeight="1"/>
    <row r="158" ht="20.25" customHeight="1"/>
    <row r="159" ht="20.25" customHeight="1"/>
    <row r="160" ht="20.25" customHeight="1"/>
    <row r="161" ht="36" customHeight="1"/>
    <row r="162" ht="20.25" customHeight="1"/>
    <row r="163" ht="20.25" customHeight="1"/>
    <row r="164" ht="20.25" customHeight="1"/>
    <row r="165" ht="20.25" customHeight="1"/>
    <row r="166" ht="36" customHeight="1"/>
    <row r="167" ht="20.25" customHeight="1"/>
    <row r="168" ht="20.25" customHeight="1"/>
    <row r="169" ht="20.25" customHeight="1"/>
    <row r="171" ht="36" customHeight="1"/>
    <row r="172" ht="20.25" customHeight="1"/>
    <row r="173" ht="20.25" customHeight="1"/>
    <row r="174" ht="20.25" customHeight="1"/>
    <row r="175" ht="20.25" customHeight="1"/>
    <row r="176" ht="36" customHeight="1"/>
    <row r="177" ht="20.25" customHeight="1"/>
    <row r="178" ht="20.25" customHeight="1"/>
    <row r="179" ht="20.25" customHeight="1"/>
  </sheetData>
  <mergeCells count="47">
    <mergeCell ref="D68:E68"/>
    <mergeCell ref="D69:E69"/>
    <mergeCell ref="D70:E70"/>
    <mergeCell ref="D71:E71"/>
    <mergeCell ref="D57:E57"/>
    <mergeCell ref="D58:E58"/>
    <mergeCell ref="D59:E59"/>
    <mergeCell ref="D65:E65"/>
    <mergeCell ref="D66:E66"/>
    <mergeCell ref="D67:E67"/>
    <mergeCell ref="D56:E56"/>
    <mergeCell ref="D36:E36"/>
    <mergeCell ref="D42:E42"/>
    <mergeCell ref="D43:E43"/>
    <mergeCell ref="D44:E44"/>
    <mergeCell ref="D45:E45"/>
    <mergeCell ref="D46:E46"/>
    <mergeCell ref="D47:E47"/>
    <mergeCell ref="D48:E48"/>
    <mergeCell ref="D53:E53"/>
    <mergeCell ref="D54:E54"/>
    <mergeCell ref="D55:E55"/>
    <mergeCell ref="D35:E35"/>
    <mergeCell ref="F35:G35"/>
    <mergeCell ref="D20:E20"/>
    <mergeCell ref="D21:E21"/>
    <mergeCell ref="D22:E22"/>
    <mergeCell ref="D23:E23"/>
    <mergeCell ref="D24:E24"/>
    <mergeCell ref="D30:E30"/>
    <mergeCell ref="D31:E31"/>
    <mergeCell ref="G31:H31"/>
    <mergeCell ref="D32:E32"/>
    <mergeCell ref="D33:E33"/>
    <mergeCell ref="D34:E34"/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M179"/>
  <sheetViews>
    <sheetView showGridLines="0" zoomScale="55" zoomScaleNormal="55" workbookViewId="0">
      <selection activeCell="D8" sqref="D8:E8"/>
    </sheetView>
  </sheetViews>
  <sheetFormatPr baseColWidth="10" defaultColWidth="11.3984375" defaultRowHeight="14.25"/>
  <cols>
    <col min="1" max="2" width="7.3984375" customWidth="1"/>
    <col min="3" max="3" width="81.73046875" bestFit="1" customWidth="1"/>
    <col min="4" max="4" width="43" style="40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82" t="s">
        <v>33</v>
      </c>
      <c r="D1" s="82"/>
      <c r="E1" s="82"/>
      <c r="F1" s="82"/>
      <c r="G1" s="82"/>
      <c r="H1" s="82"/>
      <c r="I1" s="82"/>
      <c r="J1" s="82"/>
      <c r="K1" s="82"/>
    </row>
    <row r="2" spans="3:13" ht="30" customHeight="1">
      <c r="C2" s="82"/>
      <c r="D2" s="82"/>
      <c r="E2" s="82"/>
      <c r="F2" s="82"/>
      <c r="G2" s="82"/>
      <c r="H2" s="82"/>
      <c r="I2" s="82"/>
      <c r="J2" s="82"/>
      <c r="K2" s="82"/>
    </row>
    <row r="3" spans="3:13" ht="15" customHeight="1">
      <c r="C3" s="71" t="s">
        <v>2</v>
      </c>
      <c r="D3" s="71"/>
      <c r="E3" s="71"/>
      <c r="F3" s="71"/>
      <c r="G3" s="71"/>
      <c r="H3" s="71"/>
      <c r="I3" s="71"/>
      <c r="J3" s="71"/>
      <c r="K3" s="71"/>
    </row>
    <row r="4" spans="3:13" ht="15" customHeight="1">
      <c r="C4" s="71"/>
      <c r="D4" s="71"/>
      <c r="E4" s="71"/>
      <c r="F4" s="71"/>
      <c r="G4" s="71"/>
      <c r="H4" s="71"/>
      <c r="I4" s="71"/>
      <c r="J4" s="71"/>
      <c r="K4" s="71"/>
    </row>
    <row r="5" spans="3:13" ht="14.65" thickBot="1">
      <c r="C5" s="9"/>
      <c r="D5" s="39"/>
      <c r="E5" s="9"/>
      <c r="F5" s="9"/>
      <c r="G5" s="9"/>
      <c r="H5" s="9"/>
      <c r="I5" s="9"/>
      <c r="J5" s="9"/>
      <c r="K5" s="9"/>
    </row>
    <row r="6" spans="3:13" ht="15.4" thickTop="1" thickBot="1">
      <c r="C6" s="13" t="s">
        <v>3</v>
      </c>
      <c r="D6" s="92" t="s">
        <v>4</v>
      </c>
      <c r="E6" s="92"/>
      <c r="F6" s="10"/>
      <c r="G6" s="10"/>
      <c r="H6" s="9"/>
      <c r="I6" s="9"/>
      <c r="J6" s="9"/>
      <c r="K6" s="9"/>
    </row>
    <row r="7" spans="3:13" ht="15" thickTop="1" thickBot="1">
      <c r="C7" s="14" t="s">
        <v>34</v>
      </c>
      <c r="D7" s="87" t="s">
        <v>35</v>
      </c>
      <c r="E7" s="87"/>
      <c r="F7" s="9"/>
      <c r="G7" s="88"/>
      <c r="H7" s="88"/>
      <c r="I7" s="9"/>
      <c r="J7" s="9"/>
      <c r="K7" s="9"/>
    </row>
    <row r="8" spans="3:13" ht="15" thickTop="1" thickBot="1">
      <c r="C8" s="15" t="s">
        <v>11</v>
      </c>
      <c r="D8" s="89"/>
      <c r="E8" s="90"/>
      <c r="F8" s="11"/>
      <c r="G8" s="9"/>
      <c r="H8" s="9"/>
      <c r="I8" s="9"/>
      <c r="J8" s="9"/>
      <c r="K8" s="9"/>
    </row>
    <row r="9" spans="3:13" ht="15" thickTop="1" thickBot="1">
      <c r="C9" s="15" t="s">
        <v>12</v>
      </c>
      <c r="D9" s="89">
        <v>0</v>
      </c>
      <c r="E9" s="90"/>
      <c r="F9" s="9"/>
      <c r="G9" s="11"/>
      <c r="H9" s="9"/>
      <c r="I9" s="9"/>
      <c r="J9" s="9"/>
      <c r="K9" s="9"/>
    </row>
    <row r="10" spans="3:13" ht="15" thickTop="1" thickBot="1">
      <c r="C10" s="15" t="s">
        <v>13</v>
      </c>
      <c r="D10" s="89">
        <f>ROUND(D8/24/1.0026,0)</f>
        <v>0</v>
      </c>
      <c r="E10" s="90"/>
      <c r="F10" s="9"/>
      <c r="G10" s="9"/>
      <c r="H10" s="9"/>
      <c r="I10" s="9"/>
      <c r="J10" s="9"/>
      <c r="K10" s="9"/>
    </row>
    <row r="11" spans="3:13" ht="15" thickTop="1" thickBot="1">
      <c r="C11" s="15" t="s">
        <v>14</v>
      </c>
      <c r="D11" s="89">
        <f>ROUND(D9/24/1.0026,0)</f>
        <v>0</v>
      </c>
      <c r="E11" s="90"/>
      <c r="F11" s="9"/>
      <c r="G11" s="9"/>
      <c r="H11" s="9"/>
      <c r="I11" s="9"/>
      <c r="J11" s="9"/>
      <c r="K11" s="9"/>
    </row>
    <row r="12" spans="3:13" ht="15" thickTop="1" thickBot="1">
      <c r="C12" s="15" t="s">
        <v>15</v>
      </c>
      <c r="D12" s="63" t="e">
        <f>D11/D10</f>
        <v>#DIV/0!</v>
      </c>
      <c r="E12" s="64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16</v>
      </c>
      <c r="D14" s="42" t="s">
        <v>17</v>
      </c>
      <c r="E14" s="42" t="s">
        <v>18</v>
      </c>
      <c r="F14" s="9"/>
      <c r="G14" s="9"/>
      <c r="H14" s="9"/>
      <c r="I14" s="9"/>
      <c r="J14" s="9"/>
      <c r="K14" s="9"/>
    </row>
    <row r="15" spans="3:13" ht="27.75" thickTop="1" thickBot="1">
      <c r="C15" s="15" t="s">
        <v>36</v>
      </c>
      <c r="D15" s="16"/>
      <c r="E15" s="17">
        <f>D15/24/1.0026</f>
        <v>0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37</v>
      </c>
      <c r="D16" s="16">
        <v>0</v>
      </c>
      <c r="E16" s="17"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5.4" thickTop="1" thickBot="1">
      <c r="C18" s="13" t="s">
        <v>3</v>
      </c>
      <c r="D18" s="92" t="s">
        <v>21</v>
      </c>
      <c r="E18" s="92"/>
      <c r="F18" s="9"/>
      <c r="G18" s="9"/>
      <c r="H18" s="9"/>
      <c r="I18" s="9"/>
      <c r="J18" s="9"/>
      <c r="K18" s="9"/>
    </row>
    <row r="19" spans="3:11" ht="15" thickTop="1" thickBot="1">
      <c r="C19" s="14" t="s">
        <v>34</v>
      </c>
      <c r="D19" s="87" t="s">
        <v>35</v>
      </c>
      <c r="E19" s="87"/>
      <c r="F19" s="9"/>
      <c r="G19" s="9"/>
      <c r="H19" s="9"/>
      <c r="I19" s="9"/>
      <c r="J19" s="9"/>
      <c r="K19" s="9"/>
    </row>
    <row r="20" spans="3:11" ht="15" thickTop="1" thickBot="1">
      <c r="C20" s="15" t="s">
        <v>11</v>
      </c>
      <c r="D20" s="76"/>
      <c r="E20" s="77"/>
      <c r="F20" s="11"/>
      <c r="G20" s="9"/>
      <c r="H20" s="9"/>
      <c r="I20" s="9"/>
      <c r="J20" s="9"/>
      <c r="K20" s="9"/>
    </row>
    <row r="21" spans="3:11" ht="15" thickTop="1" thickBot="1">
      <c r="C21" s="15" t="s">
        <v>12</v>
      </c>
      <c r="D21" s="76">
        <v>0</v>
      </c>
      <c r="E21" s="77"/>
      <c r="F21" s="9"/>
      <c r="G21" s="9"/>
      <c r="H21" s="9"/>
      <c r="I21" s="9"/>
      <c r="J21" s="9"/>
      <c r="K21" s="9"/>
    </row>
    <row r="22" spans="3:11" ht="15" thickTop="1" thickBot="1">
      <c r="C22" s="15" t="s">
        <v>13</v>
      </c>
      <c r="D22" s="76">
        <f>ROUND(D20/24/1.0026,0)</f>
        <v>0</v>
      </c>
      <c r="E22" s="77"/>
      <c r="F22" s="9"/>
      <c r="G22" s="9"/>
      <c r="H22" s="9"/>
      <c r="I22" s="9"/>
      <c r="J22" s="9"/>
      <c r="K22" s="9"/>
    </row>
    <row r="23" spans="3:11" ht="15" thickTop="1" thickBot="1">
      <c r="C23" s="15" t="s">
        <v>14</v>
      </c>
      <c r="D23" s="76">
        <f>ROUND(D21/24/1.0026,0)</f>
        <v>0</v>
      </c>
      <c r="E23" s="77"/>
      <c r="F23" s="9"/>
      <c r="G23" s="9"/>
      <c r="H23" s="9"/>
      <c r="I23" s="9"/>
      <c r="J23" s="9"/>
      <c r="K23" s="9"/>
    </row>
    <row r="24" spans="3:11" ht="15" thickTop="1" thickBot="1">
      <c r="C24" s="15" t="s">
        <v>15</v>
      </c>
      <c r="D24" s="63" t="e">
        <f>D23/D22</f>
        <v>#DIV/0!</v>
      </c>
      <c r="E24" s="64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16</v>
      </c>
      <c r="D26" s="42" t="s">
        <v>17</v>
      </c>
      <c r="E26" s="42" t="s">
        <v>18</v>
      </c>
      <c r="F26" s="9"/>
      <c r="G26" s="9"/>
      <c r="H26" s="9"/>
      <c r="I26" s="9"/>
      <c r="J26" s="9"/>
      <c r="K26" s="9"/>
    </row>
    <row r="27" spans="3:11" ht="27.75" thickTop="1" thickBot="1">
      <c r="C27" s="15" t="s">
        <v>36</v>
      </c>
      <c r="D27" s="17"/>
      <c r="E27" s="17">
        <f>D27/24/1.0026</f>
        <v>0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37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 ht="15" thickTop="1" thickBot="1">
      <c r="F29" s="9"/>
      <c r="G29" s="9"/>
      <c r="H29" s="9"/>
      <c r="I29" s="9"/>
      <c r="J29" s="9"/>
      <c r="K29" s="9"/>
    </row>
    <row r="30" spans="3:11" ht="15.4" thickTop="1" thickBot="1">
      <c r="C30" s="13" t="s">
        <v>24</v>
      </c>
      <c r="D30" s="92" t="s">
        <v>4</v>
      </c>
      <c r="E30" s="92"/>
      <c r="F30" s="10"/>
      <c r="G30" s="10"/>
      <c r="H30" s="9"/>
      <c r="I30" s="9"/>
      <c r="J30" s="9"/>
      <c r="K30" s="9"/>
    </row>
    <row r="31" spans="3:11" ht="15" thickTop="1" thickBot="1">
      <c r="C31" s="14" t="s">
        <v>34</v>
      </c>
      <c r="D31" s="87" t="s">
        <v>35</v>
      </c>
      <c r="E31" s="87"/>
      <c r="F31" s="9"/>
      <c r="G31" s="88"/>
      <c r="H31" s="88"/>
      <c r="I31" s="9"/>
      <c r="J31" s="9"/>
      <c r="K31" s="9"/>
    </row>
    <row r="32" spans="3:11" ht="15" thickTop="1" thickBot="1">
      <c r="C32" s="15" t="s">
        <v>11</v>
      </c>
      <c r="D32" s="89"/>
      <c r="E32" s="90"/>
      <c r="F32" s="11"/>
      <c r="G32" s="9"/>
      <c r="H32" s="9"/>
      <c r="I32" s="9"/>
      <c r="J32" s="9"/>
      <c r="K32" s="9"/>
    </row>
    <row r="33" spans="3:13" ht="15" thickTop="1" thickBot="1">
      <c r="C33" s="15" t="s">
        <v>12</v>
      </c>
      <c r="D33" s="89">
        <v>0</v>
      </c>
      <c r="E33" s="90"/>
      <c r="F33" s="9"/>
      <c r="G33" s="11"/>
      <c r="H33" s="9"/>
      <c r="I33" s="9"/>
      <c r="J33" s="9"/>
      <c r="K33" s="9"/>
    </row>
    <row r="34" spans="3:13" ht="15" thickTop="1" thickBot="1">
      <c r="C34" s="15" t="s">
        <v>13</v>
      </c>
      <c r="D34" s="89">
        <f>ROUND(D32/24/1.0026,0)</f>
        <v>0</v>
      </c>
      <c r="E34" s="90"/>
      <c r="F34" s="9"/>
      <c r="G34" s="9"/>
      <c r="H34" s="9"/>
      <c r="I34" s="9"/>
      <c r="J34" s="9"/>
      <c r="K34" s="9"/>
    </row>
    <row r="35" spans="3:13" ht="15" thickTop="1" thickBot="1">
      <c r="C35" s="15" t="s">
        <v>14</v>
      </c>
      <c r="D35" s="89">
        <f>ROUND(D33/24/1.0026,0)</f>
        <v>0</v>
      </c>
      <c r="E35" s="90"/>
      <c r="F35" s="9"/>
      <c r="G35" s="9"/>
      <c r="H35" s="9"/>
      <c r="I35" s="9"/>
      <c r="J35" s="9"/>
      <c r="K35" s="9"/>
    </row>
    <row r="36" spans="3:13" ht="15" thickTop="1" thickBot="1">
      <c r="C36" s="15" t="s">
        <v>15</v>
      </c>
      <c r="D36" s="63" t="e">
        <f>D35/D34</f>
        <v>#DIV/0!</v>
      </c>
      <c r="E36" s="64"/>
      <c r="F36" s="9"/>
      <c r="G36" s="9"/>
      <c r="H36" s="9"/>
      <c r="I36" s="9"/>
      <c r="J36" s="9"/>
      <c r="K36" s="9"/>
    </row>
    <row r="37" spans="3:13" ht="15" thickTop="1" thickBot="1">
      <c r="F37" s="9"/>
      <c r="G37" s="9"/>
      <c r="H37" s="9"/>
      <c r="I37" s="9"/>
      <c r="J37" s="9"/>
      <c r="K37" s="9"/>
      <c r="M37" s="12"/>
    </row>
    <row r="38" spans="3:13" ht="41.25" thickTop="1" thickBot="1">
      <c r="C38" s="15" t="s">
        <v>16</v>
      </c>
      <c r="D38" s="42" t="s">
        <v>17</v>
      </c>
      <c r="E38" s="42" t="s">
        <v>18</v>
      </c>
      <c r="F38" s="9"/>
      <c r="G38" s="9"/>
      <c r="H38" s="9"/>
      <c r="I38" s="9"/>
      <c r="J38" s="9"/>
      <c r="K38" s="9"/>
    </row>
    <row r="39" spans="3:13" ht="27.75" thickTop="1" thickBot="1">
      <c r="C39" s="15" t="s">
        <v>36</v>
      </c>
      <c r="D39" s="16"/>
      <c r="E39" s="17">
        <f>D39/24/1.0026</f>
        <v>0</v>
      </c>
      <c r="F39" s="9"/>
      <c r="G39" s="9"/>
      <c r="H39" s="9"/>
      <c r="I39" s="9"/>
      <c r="J39" s="9"/>
      <c r="K39" s="9"/>
    </row>
    <row r="40" spans="3:13" ht="15" thickTop="1" thickBot="1">
      <c r="C40" s="15" t="s">
        <v>37</v>
      </c>
      <c r="D40" s="16">
        <v>0</v>
      </c>
      <c r="E40" s="17">
        <v>0</v>
      </c>
      <c r="F40" s="9"/>
      <c r="G40" s="9"/>
      <c r="H40" s="9"/>
      <c r="I40" s="9"/>
      <c r="J40" s="9"/>
      <c r="K40" s="9"/>
    </row>
    <row r="41" spans="3:13" ht="15" thickTop="1" thickBot="1">
      <c r="F41" s="9"/>
      <c r="G41" s="9"/>
      <c r="H41" s="9"/>
      <c r="I41" s="9"/>
      <c r="J41" s="9"/>
      <c r="K41" s="9"/>
    </row>
    <row r="42" spans="3:13" ht="15.4" thickTop="1" thickBot="1">
      <c r="C42" s="13" t="s">
        <v>24</v>
      </c>
      <c r="D42" s="92" t="s">
        <v>21</v>
      </c>
      <c r="E42" s="92"/>
      <c r="F42" s="9"/>
      <c r="G42" s="9"/>
      <c r="H42" s="9"/>
      <c r="I42" s="9"/>
      <c r="J42" s="9"/>
      <c r="K42" s="9"/>
    </row>
    <row r="43" spans="3:13" ht="15" thickTop="1" thickBot="1">
      <c r="C43" s="14" t="s">
        <v>34</v>
      </c>
      <c r="D43" s="87" t="s">
        <v>35</v>
      </c>
      <c r="E43" s="87"/>
      <c r="F43" s="9"/>
      <c r="G43" s="9"/>
      <c r="H43" s="9"/>
      <c r="I43" s="9"/>
      <c r="J43" s="9"/>
      <c r="K43" s="9"/>
    </row>
    <row r="44" spans="3:13" ht="15" thickTop="1" thickBot="1">
      <c r="C44" s="15" t="s">
        <v>11</v>
      </c>
      <c r="D44" s="76"/>
      <c r="E44" s="77"/>
      <c r="F44" s="11"/>
      <c r="G44" s="9"/>
      <c r="H44" s="9"/>
      <c r="I44" s="9"/>
      <c r="J44" s="9"/>
      <c r="K44" s="9"/>
    </row>
    <row r="45" spans="3:13" ht="15" thickTop="1" thickBot="1">
      <c r="C45" s="15" t="s">
        <v>12</v>
      </c>
      <c r="D45" s="76">
        <v>0</v>
      </c>
      <c r="E45" s="77"/>
      <c r="F45" s="9"/>
      <c r="G45" s="9"/>
      <c r="H45" s="9"/>
      <c r="I45" s="9"/>
      <c r="J45" s="9"/>
      <c r="K45" s="9"/>
    </row>
    <row r="46" spans="3:13" ht="15" thickTop="1" thickBot="1">
      <c r="C46" s="15" t="s">
        <v>13</v>
      </c>
      <c r="D46" s="76">
        <f>ROUND(D44/24/1.0026,0)</f>
        <v>0</v>
      </c>
      <c r="E46" s="77"/>
      <c r="F46" s="9"/>
      <c r="G46" s="9"/>
      <c r="H46" s="9"/>
      <c r="I46" s="9"/>
      <c r="J46" s="9"/>
      <c r="K46" s="9"/>
    </row>
    <row r="47" spans="3:13" ht="15" thickTop="1" thickBot="1">
      <c r="C47" s="15" t="s">
        <v>14</v>
      </c>
      <c r="D47" s="76">
        <f>ROUND(D45/24/1.0026,0)</f>
        <v>0</v>
      </c>
      <c r="E47" s="77"/>
      <c r="F47" s="9"/>
      <c r="G47" s="9"/>
      <c r="H47" s="9"/>
      <c r="I47" s="9"/>
      <c r="J47" s="9"/>
      <c r="K47" s="9"/>
    </row>
    <row r="48" spans="3:13" ht="15" thickTop="1" thickBot="1">
      <c r="C48" s="15" t="s">
        <v>15</v>
      </c>
      <c r="D48" s="63" t="e">
        <f>D47/D46</f>
        <v>#DIV/0!</v>
      </c>
      <c r="E48" s="64"/>
      <c r="F48" s="9"/>
      <c r="G48" s="9"/>
      <c r="H48" s="9"/>
      <c r="I48" s="9"/>
      <c r="J48" s="9"/>
      <c r="K48" s="9"/>
    </row>
    <row r="49" spans="3:11" ht="15.75" customHeight="1" thickTop="1" thickBot="1">
      <c r="F49" s="9"/>
      <c r="G49" s="9"/>
      <c r="H49" s="9"/>
      <c r="I49" s="9"/>
      <c r="J49" s="9"/>
      <c r="K49" s="9"/>
    </row>
    <row r="50" spans="3:11" ht="41.25" thickTop="1" thickBot="1">
      <c r="C50" s="15" t="s">
        <v>16</v>
      </c>
      <c r="D50" s="42" t="s">
        <v>17</v>
      </c>
      <c r="E50" s="42" t="s">
        <v>18</v>
      </c>
      <c r="F50" s="9"/>
      <c r="G50" s="9"/>
      <c r="H50" s="9"/>
      <c r="I50" s="9"/>
      <c r="J50" s="9"/>
      <c r="K50" s="9"/>
    </row>
    <row r="51" spans="3:11" ht="27.75" thickTop="1" thickBot="1">
      <c r="C51" s="15" t="s">
        <v>36</v>
      </c>
      <c r="D51" s="17"/>
      <c r="E51" s="17">
        <f>D51/24/1.0026</f>
        <v>0</v>
      </c>
      <c r="F51" s="9"/>
      <c r="G51" s="9"/>
      <c r="H51" s="9"/>
      <c r="I51" s="9"/>
      <c r="J51" s="9"/>
      <c r="K51" s="9"/>
    </row>
    <row r="52" spans="3:11" ht="15" thickTop="1" thickBot="1">
      <c r="C52" s="15" t="s">
        <v>37</v>
      </c>
      <c r="D52" s="16">
        <v>0</v>
      </c>
      <c r="E52" s="23">
        <v>0</v>
      </c>
      <c r="F52" s="9"/>
      <c r="G52" s="9"/>
      <c r="H52" s="9"/>
      <c r="I52" s="9"/>
      <c r="J52" s="9"/>
      <c r="K52" s="9"/>
    </row>
    <row r="53" spans="3:11" ht="14.65" thickTop="1">
      <c r="D53" s="91"/>
      <c r="E53" s="91"/>
      <c r="F53" s="9"/>
      <c r="G53" s="9"/>
      <c r="H53" s="9"/>
      <c r="I53" s="9"/>
      <c r="J53" s="9"/>
      <c r="K53" s="9"/>
    </row>
    <row r="54" spans="3:11">
      <c r="D54" s="91"/>
      <c r="E54" s="91"/>
      <c r="F54" s="9"/>
      <c r="G54" s="9"/>
      <c r="H54" s="9"/>
      <c r="I54" s="9"/>
      <c r="J54" s="9"/>
      <c r="K54" s="9"/>
    </row>
    <row r="55" spans="3:11">
      <c r="D55" s="91"/>
      <c r="E55" s="91"/>
      <c r="F55" s="11"/>
      <c r="G55" s="9"/>
      <c r="H55" s="9"/>
      <c r="I55" s="9"/>
      <c r="J55" s="9"/>
      <c r="K55" s="9"/>
    </row>
    <row r="56" spans="3:11">
      <c r="D56" s="91"/>
      <c r="E56" s="91"/>
      <c r="F56" s="9"/>
      <c r="G56" s="9"/>
      <c r="H56" s="9"/>
      <c r="I56" s="9"/>
      <c r="J56" s="9"/>
      <c r="K56" s="9"/>
    </row>
    <row r="57" spans="3:11">
      <c r="D57" s="91"/>
      <c r="E57" s="91"/>
      <c r="F57" s="9"/>
      <c r="G57" s="9"/>
      <c r="H57" s="9"/>
      <c r="I57" s="9"/>
      <c r="J57" s="9"/>
      <c r="K57" s="9"/>
    </row>
    <row r="58" spans="3:11">
      <c r="D58" s="91"/>
      <c r="E58" s="91"/>
      <c r="F58" s="9"/>
      <c r="G58" s="9"/>
      <c r="H58" s="9"/>
      <c r="I58" s="9"/>
      <c r="J58" s="9"/>
      <c r="K58" s="9"/>
    </row>
    <row r="59" spans="3:11">
      <c r="D59" s="91"/>
      <c r="E59" s="91"/>
      <c r="F59" s="9"/>
      <c r="G59" s="9"/>
      <c r="H59" s="9"/>
      <c r="I59" s="9"/>
      <c r="J59" s="9"/>
      <c r="K59" s="9"/>
    </row>
    <row r="60" spans="3:11">
      <c r="D60"/>
      <c r="F60" s="9"/>
      <c r="G60" s="9"/>
      <c r="H60" s="9"/>
      <c r="I60" s="9"/>
      <c r="J60" s="9"/>
      <c r="K60" s="9"/>
    </row>
    <row r="61" spans="3:11">
      <c r="D61"/>
      <c r="F61" s="9"/>
      <c r="G61" s="9"/>
      <c r="H61" s="9"/>
      <c r="I61" s="9"/>
      <c r="J61" s="9"/>
      <c r="K61" s="9"/>
    </row>
    <row r="62" spans="3:11">
      <c r="D62"/>
      <c r="F62" s="9"/>
      <c r="G62" s="9"/>
      <c r="H62" s="9"/>
      <c r="I62" s="9"/>
      <c r="J62" s="9"/>
      <c r="K62" s="9"/>
    </row>
    <row r="63" spans="3:11">
      <c r="D63"/>
      <c r="F63" s="9"/>
      <c r="G63" s="9"/>
      <c r="H63" s="9"/>
      <c r="I63" s="9"/>
      <c r="J63" s="9"/>
      <c r="K63" s="9"/>
    </row>
    <row r="64" spans="3:11" ht="20.25" customHeight="1">
      <c r="D64"/>
      <c r="F64" s="9"/>
      <c r="G64" s="9"/>
      <c r="H64" s="9"/>
      <c r="I64" s="9"/>
      <c r="J64" s="9"/>
      <c r="K64" s="9"/>
    </row>
    <row r="65" spans="4:6">
      <c r="D65" s="91"/>
      <c r="E65" s="91"/>
    </row>
    <row r="66" spans="4:6">
      <c r="D66" s="91"/>
      <c r="E66" s="91"/>
    </row>
    <row r="67" spans="4:6">
      <c r="D67" s="91"/>
      <c r="E67" s="91"/>
      <c r="F67" s="11"/>
    </row>
    <row r="68" spans="4:6">
      <c r="D68" s="91"/>
      <c r="E68" s="91"/>
    </row>
    <row r="69" spans="4:6">
      <c r="D69" s="91"/>
      <c r="E69" s="91"/>
    </row>
    <row r="70" spans="4:6">
      <c r="D70" s="91"/>
      <c r="E70" s="91"/>
    </row>
    <row r="71" spans="4:6">
      <c r="D71" s="91"/>
      <c r="E71" s="91"/>
    </row>
    <row r="72" spans="4:6" ht="20.25" customHeight="1">
      <c r="D72"/>
    </row>
    <row r="73" spans="4:6">
      <c r="D73"/>
    </row>
    <row r="74" spans="4:6">
      <c r="D74"/>
    </row>
    <row r="75" spans="4:6">
      <c r="D75"/>
    </row>
    <row r="77" spans="4:6" ht="20.25" customHeight="1"/>
    <row r="78" spans="4:6" ht="20.25" customHeight="1"/>
    <row r="79" spans="4:6" ht="20.25" customHeight="1"/>
    <row r="80" spans="4:6" ht="20.25" customHeight="1"/>
    <row r="81" ht="36" customHeight="1"/>
    <row r="82" ht="20.25" customHeight="1"/>
    <row r="83" ht="20.25" customHeight="1"/>
    <row r="84" ht="20.25" customHeight="1"/>
    <row r="85" ht="20.25" customHeight="1"/>
    <row r="86" ht="36" customHeight="1"/>
    <row r="87" ht="20.25" customHeight="1"/>
    <row r="88" ht="20.25" customHeight="1"/>
    <row r="89" ht="20.25" customHeight="1"/>
    <row r="90" ht="20.25" customHeight="1"/>
    <row r="91" ht="36" customHeight="1"/>
    <row r="92" ht="20.25" customHeight="1"/>
    <row r="93" ht="20.25" customHeight="1"/>
    <row r="94" ht="20.25" customHeight="1"/>
    <row r="95" ht="20.25" customHeight="1"/>
    <row r="96" ht="36" customHeight="1"/>
    <row r="97" ht="20.25" customHeight="1"/>
    <row r="98" ht="20.25" customHeight="1"/>
    <row r="99" ht="20.25" customHeight="1"/>
    <row r="100" ht="20.25" customHeight="1"/>
    <row r="101" ht="36" customHeight="1"/>
    <row r="102" ht="20.25" customHeight="1"/>
    <row r="103" ht="20.25" customHeight="1"/>
    <row r="104" ht="20.25" customHeight="1"/>
    <row r="105" ht="20.25" customHeight="1"/>
    <row r="106" ht="36" customHeight="1"/>
    <row r="107" ht="20.25" customHeight="1"/>
    <row r="108" ht="20.25" customHeight="1"/>
    <row r="109" ht="20.25" customHeight="1"/>
    <row r="110" ht="20.25" customHeight="1"/>
    <row r="111" ht="36" customHeight="1"/>
    <row r="112" ht="20.25" customHeight="1"/>
    <row r="113" ht="20.25" customHeight="1"/>
    <row r="114" ht="20.25" customHeight="1"/>
    <row r="115" ht="20.25" customHeight="1"/>
    <row r="116" ht="36" customHeight="1"/>
    <row r="117" ht="20.25" customHeight="1"/>
    <row r="118" ht="20.25" customHeight="1"/>
    <row r="119" ht="20.25" customHeight="1"/>
    <row r="120" ht="20.25" customHeight="1"/>
    <row r="121" ht="36" customHeight="1"/>
    <row r="122" ht="20.25" customHeight="1"/>
    <row r="123" ht="20.25" customHeight="1"/>
    <row r="124" ht="20.25" customHeight="1"/>
    <row r="125" ht="20.25" customHeight="1"/>
    <row r="126" ht="36" customHeight="1"/>
    <row r="127" ht="20.25" customHeight="1"/>
    <row r="128" ht="20.25" customHeight="1"/>
    <row r="129" ht="20.25" customHeight="1"/>
    <row r="130" ht="20.25" customHeight="1"/>
    <row r="131" ht="36" customHeight="1"/>
    <row r="132" ht="20.25" customHeight="1"/>
    <row r="133" ht="20.25" customHeight="1"/>
    <row r="134" ht="20.25" customHeight="1"/>
    <row r="135" ht="20.25" customHeight="1"/>
    <row r="136" ht="36" customHeight="1"/>
    <row r="137" ht="20.25" customHeight="1"/>
    <row r="138" ht="20.25" customHeight="1"/>
    <row r="139" ht="20.25" customHeight="1"/>
    <row r="140" ht="20.25" customHeight="1"/>
    <row r="141" ht="36" customHeight="1"/>
    <row r="142" ht="20.25" customHeight="1"/>
    <row r="143" ht="20.25" customHeight="1"/>
    <row r="144" ht="20.25" customHeight="1"/>
    <row r="145" ht="20.25" customHeight="1"/>
    <row r="146" ht="36" customHeight="1"/>
    <row r="147" ht="20.25" customHeight="1"/>
    <row r="148" ht="20.25" customHeight="1"/>
    <row r="149" ht="20.25" customHeight="1"/>
    <row r="150" ht="20.25" customHeight="1"/>
    <row r="151" ht="36" customHeight="1"/>
    <row r="152" ht="20.25" customHeight="1"/>
    <row r="153" ht="20.25" customHeight="1"/>
    <row r="154" ht="20.25" customHeight="1"/>
    <row r="155" ht="20.25" customHeight="1"/>
    <row r="156" ht="36" customHeight="1"/>
    <row r="157" ht="20.25" customHeight="1"/>
    <row r="158" ht="20.25" customHeight="1"/>
    <row r="159" ht="20.25" customHeight="1"/>
    <row r="160" ht="20.25" customHeight="1"/>
    <row r="161" ht="36" customHeight="1"/>
    <row r="162" ht="20.25" customHeight="1"/>
    <row r="163" ht="20.25" customHeight="1"/>
    <row r="164" ht="20.25" customHeight="1"/>
    <row r="165" ht="20.25" customHeight="1"/>
    <row r="166" ht="36" customHeight="1"/>
    <row r="167" ht="20.25" customHeight="1"/>
    <row r="168" ht="20.25" customHeight="1"/>
    <row r="169" ht="20.25" customHeight="1"/>
    <row r="171" ht="36" customHeight="1"/>
    <row r="172" ht="20.25" customHeight="1"/>
    <row r="173" ht="20.25" customHeight="1"/>
    <row r="174" ht="20.25" customHeight="1"/>
    <row r="175" ht="20.25" customHeight="1"/>
    <row r="176" ht="36" customHeight="1"/>
    <row r="177" ht="20.25" customHeight="1"/>
    <row r="178" ht="20.25" customHeight="1"/>
    <row r="179" ht="20.25" customHeight="1"/>
  </sheetData>
  <mergeCells count="46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59:E59"/>
    <mergeCell ref="D20:E20"/>
    <mergeCell ref="D21:E21"/>
    <mergeCell ref="D22:E22"/>
    <mergeCell ref="D23:E23"/>
    <mergeCell ref="D24:E24"/>
    <mergeCell ref="D53:E53"/>
    <mergeCell ref="D54:E54"/>
    <mergeCell ref="D55:E55"/>
    <mergeCell ref="D56:E56"/>
    <mergeCell ref="D57:E57"/>
    <mergeCell ref="D58:E58"/>
    <mergeCell ref="D30:E30"/>
    <mergeCell ref="D31:E31"/>
    <mergeCell ref="D36:E36"/>
    <mergeCell ref="D42:E42"/>
    <mergeCell ref="D71:E71"/>
    <mergeCell ref="D65:E65"/>
    <mergeCell ref="D66:E66"/>
    <mergeCell ref="D67:E67"/>
    <mergeCell ref="D68:E68"/>
    <mergeCell ref="D69:E69"/>
    <mergeCell ref="D70:E70"/>
    <mergeCell ref="G31:H31"/>
    <mergeCell ref="D32:E32"/>
    <mergeCell ref="D33:E33"/>
    <mergeCell ref="D34:E34"/>
    <mergeCell ref="D35:E35"/>
    <mergeCell ref="D48:E48"/>
    <mergeCell ref="D43:E43"/>
    <mergeCell ref="D44:E44"/>
    <mergeCell ref="D45:E45"/>
    <mergeCell ref="D46:E46"/>
    <mergeCell ref="D47:E47"/>
  </mergeCells>
  <pageMargins left="0.7" right="0.7" top="0.75" bottom="0.75" header="0.3" footer="0.3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7FA1A-5ECE-496F-8C26-BD8D62878671}">
  <dimension ref="A1:S170"/>
  <sheetViews>
    <sheetView showGridLines="0" topLeftCell="A22" workbookViewId="0">
      <selection activeCell="D33" sqref="D33:E33"/>
    </sheetView>
  </sheetViews>
  <sheetFormatPr baseColWidth="10" defaultColWidth="11.3984375" defaultRowHeight="13.5"/>
  <cols>
    <col min="1" max="1" width="7.3984375" style="9" customWidth="1"/>
    <col min="2" max="2" width="7.265625" style="9" customWidth="1"/>
    <col min="3" max="3" width="79.265625" style="9" bestFit="1" customWidth="1"/>
    <col min="4" max="4" width="37.73046875" style="9" bestFit="1" customWidth="1"/>
    <col min="5" max="5" width="36.73046875" style="9" bestFit="1" customWidth="1"/>
    <col min="6" max="9" width="19.73046875" style="9" bestFit="1" customWidth="1"/>
    <col min="10" max="10" width="19.73046875" style="9" customWidth="1"/>
    <col min="11" max="11" width="19.73046875" style="9" bestFit="1" customWidth="1"/>
    <col min="12" max="12" width="19.86328125" style="9" bestFit="1" customWidth="1"/>
    <col min="13" max="13" width="19.73046875" style="9" bestFit="1" customWidth="1"/>
    <col min="14" max="14" width="19.86328125" style="9" bestFit="1" customWidth="1"/>
    <col min="15" max="17" width="19.73046875" style="9" bestFit="1" customWidth="1"/>
    <col min="18" max="18" width="21.265625" style="9" bestFit="1" customWidth="1"/>
    <col min="19" max="19" width="19.73046875" style="9" bestFit="1" customWidth="1"/>
    <col min="20" max="16384" width="11.3984375" style="9"/>
  </cols>
  <sheetData>
    <row r="1" spans="1:19" ht="33.75" customHeight="1">
      <c r="C1" s="82" t="s">
        <v>205</v>
      </c>
      <c r="D1" s="82"/>
      <c r="E1" s="82"/>
      <c r="F1" s="82"/>
      <c r="G1" s="82"/>
      <c r="H1" s="82"/>
      <c r="I1" s="82"/>
      <c r="J1" s="82"/>
      <c r="K1" s="25"/>
    </row>
    <row r="2" spans="1:19" ht="14.25" customHeight="1">
      <c r="C2" s="82"/>
      <c r="D2" s="82"/>
      <c r="E2" s="82"/>
      <c r="F2" s="82"/>
      <c r="G2" s="82"/>
      <c r="H2" s="82"/>
      <c r="I2" s="82"/>
      <c r="J2" s="82"/>
      <c r="L2" s="101" t="s">
        <v>206</v>
      </c>
      <c r="M2" s="101"/>
      <c r="N2" s="101"/>
      <c r="O2" s="101"/>
      <c r="P2" s="101"/>
      <c r="Q2" s="101"/>
      <c r="R2" s="101"/>
      <c r="S2" s="101"/>
    </row>
    <row r="3" spans="1:19" ht="15" customHeight="1">
      <c r="A3" s="26"/>
      <c r="C3" s="71" t="s">
        <v>2</v>
      </c>
      <c r="D3" s="71"/>
      <c r="E3" s="71"/>
      <c r="F3" s="71"/>
      <c r="G3" s="71"/>
      <c r="H3" s="71"/>
      <c r="I3" s="71"/>
      <c r="J3" s="71"/>
      <c r="L3" s="101"/>
      <c r="M3" s="101"/>
      <c r="N3" s="101"/>
      <c r="O3" s="101"/>
      <c r="P3" s="101"/>
      <c r="Q3" s="101"/>
      <c r="R3" s="101"/>
      <c r="S3" s="101"/>
    </row>
    <row r="4" spans="1:19" ht="15" customHeight="1">
      <c r="A4" s="26"/>
      <c r="C4" s="71"/>
      <c r="D4" s="71"/>
      <c r="E4" s="71"/>
      <c r="F4" s="71"/>
      <c r="G4" s="71"/>
      <c r="H4" s="71"/>
      <c r="I4" s="71"/>
      <c r="J4" s="71"/>
      <c r="L4" s="101"/>
      <c r="M4" s="101"/>
      <c r="N4" s="101"/>
      <c r="O4" s="101"/>
      <c r="P4" s="101"/>
      <c r="Q4" s="101"/>
      <c r="R4" s="101"/>
      <c r="S4" s="101"/>
    </row>
    <row r="5" spans="1:19" ht="15" customHeight="1" thickBot="1">
      <c r="A5" s="26"/>
      <c r="L5" s="101"/>
      <c r="M5" s="101"/>
      <c r="N5" s="101"/>
      <c r="O5" s="101"/>
      <c r="P5" s="101"/>
      <c r="Q5" s="101"/>
      <c r="R5" s="101"/>
      <c r="S5" s="101"/>
    </row>
    <row r="6" spans="1:19" s="10" customFormat="1" ht="15.4" thickTop="1" thickBot="1">
      <c r="C6" s="13" t="s">
        <v>3</v>
      </c>
      <c r="D6" s="92" t="s">
        <v>4</v>
      </c>
      <c r="E6" s="92"/>
      <c r="F6" s="9"/>
      <c r="G6" s="9"/>
      <c r="H6" s="9"/>
      <c r="I6" s="9"/>
      <c r="J6" s="9"/>
      <c r="K6" s="9"/>
    </row>
    <row r="7" spans="1:19" ht="15.75" customHeight="1" thickTop="1" thickBot="1">
      <c r="C7" s="14" t="s">
        <v>5</v>
      </c>
      <c r="D7" s="87" t="s">
        <v>159</v>
      </c>
      <c r="E7" s="87"/>
      <c r="F7" s="42" t="s">
        <v>160</v>
      </c>
      <c r="G7" s="42" t="s">
        <v>161</v>
      </c>
      <c r="H7" s="42" t="s">
        <v>162</v>
      </c>
      <c r="I7" s="42" t="s">
        <v>163</v>
      </c>
      <c r="J7" s="42" t="s">
        <v>164</v>
      </c>
      <c r="K7" s="42" t="s">
        <v>165</v>
      </c>
      <c r="L7" s="42" t="s">
        <v>166</v>
      </c>
      <c r="M7" s="42" t="s">
        <v>167</v>
      </c>
      <c r="N7" s="42" t="s">
        <v>168</v>
      </c>
      <c r="O7" s="42" t="s">
        <v>169</v>
      </c>
      <c r="P7" s="42" t="s">
        <v>170</v>
      </c>
      <c r="Q7" s="42" t="s">
        <v>171</v>
      </c>
      <c r="R7" s="42" t="s">
        <v>172</v>
      </c>
      <c r="S7" s="42" t="s">
        <v>207</v>
      </c>
    </row>
    <row r="8" spans="1:19" ht="14.25" thickTop="1" thickBot="1">
      <c r="C8" s="15" t="s">
        <v>11</v>
      </c>
      <c r="D8" s="106">
        <v>63943542</v>
      </c>
      <c r="E8" s="93"/>
      <c r="F8" s="46">
        <v>70979989</v>
      </c>
      <c r="G8" s="46">
        <v>70979989</v>
      </c>
      <c r="H8" s="46">
        <v>148499994</v>
      </c>
      <c r="I8" s="57">
        <v>148499994</v>
      </c>
      <c r="J8" s="46">
        <v>131999997</v>
      </c>
      <c r="K8" s="46">
        <v>131999997</v>
      </c>
      <c r="L8" s="46">
        <v>131999997</v>
      </c>
      <c r="M8" s="46">
        <v>131999997</v>
      </c>
      <c r="N8" s="46">
        <v>131999997</v>
      </c>
      <c r="O8" s="46">
        <v>131999997</v>
      </c>
      <c r="P8" s="46">
        <v>131999997</v>
      </c>
      <c r="Q8" s="46">
        <v>131999997</v>
      </c>
      <c r="R8" s="46">
        <v>131999997</v>
      </c>
      <c r="S8" s="46">
        <v>131999997</v>
      </c>
    </row>
    <row r="9" spans="1:19" ht="14.25" thickTop="1" thickBot="1">
      <c r="C9" s="15" t="s">
        <v>12</v>
      </c>
      <c r="D9" s="93">
        <v>6015624</v>
      </c>
      <c r="E9" s="93"/>
      <c r="F9" s="55">
        <v>6015624</v>
      </c>
      <c r="G9" s="55">
        <v>6015600</v>
      </c>
      <c r="H9" s="45" t="s">
        <v>128</v>
      </c>
      <c r="I9" s="45" t="s">
        <v>128</v>
      </c>
      <c r="J9" s="45" t="s">
        <v>128</v>
      </c>
      <c r="K9" s="45" t="s">
        <v>128</v>
      </c>
      <c r="L9" s="45" t="s">
        <v>128</v>
      </c>
      <c r="M9" s="45" t="s">
        <v>128</v>
      </c>
      <c r="N9" s="45" t="s">
        <v>128</v>
      </c>
      <c r="O9" s="45" t="s">
        <v>128</v>
      </c>
      <c r="P9" s="45" t="s">
        <v>128</v>
      </c>
      <c r="Q9" s="45" t="s">
        <v>128</v>
      </c>
      <c r="R9" s="55" t="s">
        <v>128</v>
      </c>
      <c r="S9" s="56" t="s">
        <v>128</v>
      </c>
    </row>
    <row r="10" spans="1:19" ht="14.25" thickTop="1" thickBot="1">
      <c r="C10" s="15" t="s">
        <v>13</v>
      </c>
      <c r="D10" s="93">
        <f>INT(D8/24/1.0026)</f>
        <v>2657404</v>
      </c>
      <c r="E10" s="93"/>
      <c r="F10" s="46">
        <f>INT(F8/24/1.0026)</f>
        <v>2949829</v>
      </c>
      <c r="G10" s="46">
        <f t="shared" ref="G10:S10" si="0">INT(G8/24/1.0026)</f>
        <v>2949829</v>
      </c>
      <c r="H10" s="46">
        <f t="shared" si="0"/>
        <v>6171453</v>
      </c>
      <c r="I10" s="46">
        <f t="shared" si="0"/>
        <v>6171453</v>
      </c>
      <c r="J10" s="46">
        <f t="shared" si="0"/>
        <v>5485736</v>
      </c>
      <c r="K10" s="46">
        <f t="shared" si="0"/>
        <v>5485736</v>
      </c>
      <c r="L10" s="46">
        <f t="shared" si="0"/>
        <v>5485736</v>
      </c>
      <c r="M10" s="46">
        <f t="shared" si="0"/>
        <v>5485736</v>
      </c>
      <c r="N10" s="46">
        <f t="shared" si="0"/>
        <v>5485736</v>
      </c>
      <c r="O10" s="46">
        <f t="shared" si="0"/>
        <v>5485736</v>
      </c>
      <c r="P10" s="46">
        <f t="shared" si="0"/>
        <v>5485736</v>
      </c>
      <c r="Q10" s="46">
        <f t="shared" si="0"/>
        <v>5485736</v>
      </c>
      <c r="R10" s="46">
        <f t="shared" si="0"/>
        <v>5485736</v>
      </c>
      <c r="S10" s="56">
        <f t="shared" si="0"/>
        <v>5485736</v>
      </c>
    </row>
    <row r="11" spans="1:19" ht="14.25" thickTop="1" thickBot="1">
      <c r="C11" s="15" t="s">
        <v>14</v>
      </c>
      <c r="D11" s="89">
        <f>ROUND(D9/24/1.0026,0)</f>
        <v>250001</v>
      </c>
      <c r="E11" s="90"/>
      <c r="F11" s="55">
        <f>ROUND(F9/24/1.0026,0)</f>
        <v>250001</v>
      </c>
      <c r="G11" s="55">
        <f>ROUND(G9/24/1.0026,0)</f>
        <v>250000</v>
      </c>
      <c r="H11" s="55" t="s">
        <v>128</v>
      </c>
      <c r="I11" s="55" t="s">
        <v>128</v>
      </c>
      <c r="J11" s="55" t="s">
        <v>128</v>
      </c>
      <c r="K11" s="55" t="s">
        <v>128</v>
      </c>
      <c r="L11" s="55" t="s">
        <v>128</v>
      </c>
      <c r="M11" s="55" t="s">
        <v>128</v>
      </c>
      <c r="N11" s="55" t="s">
        <v>128</v>
      </c>
      <c r="O11" s="55" t="s">
        <v>128</v>
      </c>
      <c r="P11" s="55" t="s">
        <v>128</v>
      </c>
      <c r="Q11" s="55" t="s">
        <v>128</v>
      </c>
      <c r="R11" s="55" t="s">
        <v>128</v>
      </c>
      <c r="S11" s="56" t="s">
        <v>128</v>
      </c>
    </row>
    <row r="12" spans="1:19" ht="14.25" thickTop="1" thickBot="1">
      <c r="C12" s="15" t="s">
        <v>15</v>
      </c>
      <c r="D12" s="63">
        <f>D11/D10</f>
        <v>9.4077151987428331E-2</v>
      </c>
      <c r="E12" s="64"/>
      <c r="F12" s="56">
        <f>F11/F10</f>
        <v>8.47510143808336E-2</v>
      </c>
      <c r="G12" s="56">
        <f>G11/G10</f>
        <v>8.4750675378132093E-2</v>
      </c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</row>
    <row r="13" spans="1:19" ht="20.25" customHeight="1" thickTop="1" thickBot="1">
      <c r="C13"/>
    </row>
    <row r="14" spans="1:19" ht="41.25" thickTop="1" thickBot="1">
      <c r="C14" s="15" t="s">
        <v>16</v>
      </c>
      <c r="D14" s="42" t="s">
        <v>129</v>
      </c>
      <c r="E14" s="42" t="s">
        <v>130</v>
      </c>
    </row>
    <row r="15" spans="1:19" ht="14.25" thickTop="1" thickBot="1">
      <c r="C15" s="15" t="s">
        <v>131</v>
      </c>
      <c r="D15" s="16">
        <v>263.31720000000001</v>
      </c>
      <c r="E15" s="17">
        <f>D15/24/1.0026/100</f>
        <v>0.10943097945342112</v>
      </c>
    </row>
    <row r="16" spans="1:19" s="10" customFormat="1" ht="14.25" thickTop="1" thickBot="1">
      <c r="C16" s="15" t="s">
        <v>20</v>
      </c>
      <c r="D16" s="17">
        <v>0</v>
      </c>
      <c r="E16" s="24">
        <f>D16/1.0026/24/12</f>
        <v>0</v>
      </c>
    </row>
    <row r="17" spans="3:19" ht="20.25" customHeight="1" thickTop="1" thickBot="1">
      <c r="C17"/>
    </row>
    <row r="18" spans="3:19" s="10" customFormat="1" ht="15.4" thickTop="1" thickBot="1">
      <c r="C18" s="52" t="s">
        <v>3</v>
      </c>
      <c r="D18" s="92" t="s">
        <v>21</v>
      </c>
      <c r="E18" s="92"/>
      <c r="F18" s="9"/>
      <c r="G18" s="9"/>
      <c r="H18" s="9"/>
      <c r="I18" s="9"/>
      <c r="J18" s="9"/>
      <c r="K18" s="9"/>
    </row>
    <row r="19" spans="3:19" ht="15.75" customHeight="1" thickTop="1" thickBot="1">
      <c r="C19" s="14" t="s">
        <v>5</v>
      </c>
      <c r="D19" s="87" t="s">
        <v>115</v>
      </c>
      <c r="E19" s="87"/>
      <c r="F19" s="42" t="s">
        <v>160</v>
      </c>
      <c r="G19" s="42" t="s">
        <v>161</v>
      </c>
      <c r="H19" s="42" t="s">
        <v>162</v>
      </c>
      <c r="I19" s="42" t="s">
        <v>163</v>
      </c>
      <c r="J19" s="42" t="s">
        <v>164</v>
      </c>
      <c r="K19" s="42" t="s">
        <v>165</v>
      </c>
      <c r="L19" s="42" t="s">
        <v>166</v>
      </c>
      <c r="M19" s="42" t="s">
        <v>167</v>
      </c>
      <c r="N19" s="42" t="s">
        <v>168</v>
      </c>
      <c r="O19" s="42" t="s">
        <v>169</v>
      </c>
      <c r="P19" s="42" t="s">
        <v>170</v>
      </c>
      <c r="Q19" s="42" t="s">
        <v>171</v>
      </c>
      <c r="R19" s="42" t="s">
        <v>172</v>
      </c>
      <c r="S19" s="42" t="s">
        <v>207</v>
      </c>
    </row>
    <row r="20" spans="3:19" ht="14.25" thickTop="1" thickBot="1">
      <c r="C20" s="15" t="s">
        <v>11</v>
      </c>
      <c r="D20" s="106">
        <v>112019134</v>
      </c>
      <c r="E20" s="93"/>
      <c r="F20" s="46">
        <v>151744255</v>
      </c>
      <c r="G20" s="46">
        <v>154150495</v>
      </c>
      <c r="H20" s="46">
        <v>198950497</v>
      </c>
      <c r="I20" s="57">
        <v>199912993</v>
      </c>
      <c r="J20" s="46">
        <v>177412989</v>
      </c>
      <c r="K20" s="46">
        <v>179999986</v>
      </c>
      <c r="L20" s="46">
        <v>179999986</v>
      </c>
      <c r="M20" s="46">
        <v>179999986</v>
      </c>
      <c r="N20" s="46">
        <v>179999986</v>
      </c>
      <c r="O20" s="46">
        <v>179999986</v>
      </c>
      <c r="P20" s="46">
        <v>179999986</v>
      </c>
      <c r="Q20" s="46">
        <v>179999986</v>
      </c>
      <c r="R20" s="46">
        <v>179999986</v>
      </c>
      <c r="S20" s="46">
        <v>179999986</v>
      </c>
    </row>
    <row r="21" spans="3:19" ht="14.25" thickTop="1" thickBot="1">
      <c r="C21" s="15" t="s">
        <v>12</v>
      </c>
      <c r="D21" s="93">
        <v>111297261</v>
      </c>
      <c r="E21" s="93"/>
      <c r="F21" s="55">
        <v>139457681</v>
      </c>
      <c r="G21" s="55">
        <v>89784851</v>
      </c>
      <c r="H21" s="55">
        <v>13956192</v>
      </c>
      <c r="I21" s="55">
        <v>1203120</v>
      </c>
      <c r="J21" s="55">
        <v>1203120</v>
      </c>
      <c r="K21" s="55">
        <v>1203120</v>
      </c>
      <c r="L21" s="55">
        <v>1203120</v>
      </c>
      <c r="M21" s="55">
        <v>1203120</v>
      </c>
      <c r="N21" s="55">
        <v>1203120</v>
      </c>
      <c r="O21" s="45" t="s">
        <v>128</v>
      </c>
      <c r="P21" s="45" t="s">
        <v>128</v>
      </c>
      <c r="Q21" s="45" t="s">
        <v>128</v>
      </c>
      <c r="R21" s="45" t="s">
        <v>128</v>
      </c>
      <c r="S21" s="45" t="s">
        <v>128</v>
      </c>
    </row>
    <row r="22" spans="3:19" ht="14.25" thickTop="1" thickBot="1">
      <c r="C22" s="15" t="s">
        <v>13</v>
      </c>
      <c r="D22" s="93">
        <f>INT(D20/24/1.0026)</f>
        <v>4655359</v>
      </c>
      <c r="E22" s="93"/>
      <c r="F22" s="46">
        <f>INT(F20/24/1.0026)</f>
        <v>6306280</v>
      </c>
      <c r="G22" s="46">
        <f t="shared" ref="G22:S22" si="1">INT(G20/24/1.0026)</f>
        <v>6406280</v>
      </c>
      <c r="H22" s="46">
        <f t="shared" si="1"/>
        <v>8268106</v>
      </c>
      <c r="I22" s="46">
        <f t="shared" si="1"/>
        <v>8308106</v>
      </c>
      <c r="J22" s="46">
        <f t="shared" si="1"/>
        <v>7373037</v>
      </c>
      <c r="K22" s="46">
        <f t="shared" si="1"/>
        <v>7480549</v>
      </c>
      <c r="L22" s="46">
        <f t="shared" si="1"/>
        <v>7480549</v>
      </c>
      <c r="M22" s="46">
        <f t="shared" si="1"/>
        <v>7480549</v>
      </c>
      <c r="N22" s="46">
        <f t="shared" si="1"/>
        <v>7480549</v>
      </c>
      <c r="O22" s="46">
        <f t="shared" si="1"/>
        <v>7480549</v>
      </c>
      <c r="P22" s="46">
        <f t="shared" si="1"/>
        <v>7480549</v>
      </c>
      <c r="Q22" s="46">
        <f t="shared" si="1"/>
        <v>7480549</v>
      </c>
      <c r="R22" s="46">
        <f t="shared" si="1"/>
        <v>7480549</v>
      </c>
      <c r="S22" s="46">
        <f t="shared" si="1"/>
        <v>7480549</v>
      </c>
    </row>
    <row r="23" spans="3:19" ht="14.25" thickTop="1" thickBot="1">
      <c r="C23" s="15" t="s">
        <v>14</v>
      </c>
      <c r="D23" s="89">
        <f>ROUND(D21/24/1.0026,0)</f>
        <v>4625360</v>
      </c>
      <c r="E23" s="90"/>
      <c r="F23" s="55">
        <f>ROUND(F21/24/1.0026,0)</f>
        <v>5795668</v>
      </c>
      <c r="G23" s="55">
        <f t="shared" ref="G23:N23" si="2">ROUND(G21/24/1.0026,0)</f>
        <v>3731334</v>
      </c>
      <c r="H23" s="55">
        <f t="shared" si="2"/>
        <v>580000</v>
      </c>
      <c r="I23" s="55">
        <f t="shared" si="2"/>
        <v>50000</v>
      </c>
      <c r="J23" s="55">
        <f t="shared" si="2"/>
        <v>50000</v>
      </c>
      <c r="K23" s="55">
        <f t="shared" si="2"/>
        <v>50000</v>
      </c>
      <c r="L23" s="55">
        <f t="shared" si="2"/>
        <v>50000</v>
      </c>
      <c r="M23" s="55">
        <f t="shared" si="2"/>
        <v>50000</v>
      </c>
      <c r="N23" s="55">
        <f t="shared" si="2"/>
        <v>50000</v>
      </c>
      <c r="O23" s="45" t="s">
        <v>128</v>
      </c>
      <c r="P23" s="45" t="s">
        <v>128</v>
      </c>
      <c r="Q23" s="45" t="s">
        <v>128</v>
      </c>
      <c r="R23" s="45" t="s">
        <v>128</v>
      </c>
      <c r="S23" s="45" t="s">
        <v>128</v>
      </c>
    </row>
    <row r="24" spans="3:19" ht="14.25" thickTop="1" thickBot="1">
      <c r="C24" s="15" t="s">
        <v>15</v>
      </c>
      <c r="D24" s="63">
        <f>D23/D22</f>
        <v>0.99355602865428849</v>
      </c>
      <c r="E24" s="64"/>
      <c r="F24" s="56">
        <f>F23/F22</f>
        <v>0.91903118795866978</v>
      </c>
      <c r="G24" s="56">
        <f t="shared" ref="G24:N24" si="3">G23/G22</f>
        <v>0.58244940901740172</v>
      </c>
      <c r="H24" s="56">
        <f t="shared" si="3"/>
        <v>7.0149076463219023E-2</v>
      </c>
      <c r="I24" s="56">
        <f t="shared" si="3"/>
        <v>6.018218833510309E-3</v>
      </c>
      <c r="J24" s="56">
        <f t="shared" si="3"/>
        <v>6.7814660363158356E-3</v>
      </c>
      <c r="K24" s="56">
        <f t="shared" si="3"/>
        <v>6.6840014015014139E-3</v>
      </c>
      <c r="L24" s="56">
        <f t="shared" si="3"/>
        <v>6.6840014015014139E-3</v>
      </c>
      <c r="M24" s="56">
        <f t="shared" si="3"/>
        <v>6.6840014015014139E-3</v>
      </c>
      <c r="N24" s="56">
        <f t="shared" si="3"/>
        <v>6.6840014015014139E-3</v>
      </c>
      <c r="O24" s="56"/>
      <c r="P24" s="56"/>
      <c r="Q24" s="56"/>
      <c r="R24" s="56"/>
      <c r="S24" s="56"/>
    </row>
    <row r="25" spans="3:19" ht="20.25" customHeight="1" thickTop="1" thickBot="1">
      <c r="C25"/>
    </row>
    <row r="26" spans="3:19" ht="41.25" thickTop="1" thickBot="1">
      <c r="C26" s="15" t="s">
        <v>16</v>
      </c>
      <c r="D26" s="42" t="s">
        <v>129</v>
      </c>
      <c r="E26" s="42" t="s">
        <v>130</v>
      </c>
    </row>
    <row r="27" spans="3:19" ht="14.25" thickTop="1" thickBot="1">
      <c r="C27" s="15" t="s">
        <v>131</v>
      </c>
      <c r="D27" s="16">
        <v>335.04489999999998</v>
      </c>
      <c r="E27" s="17">
        <f>D27/24/1.0026/100</f>
        <v>0.13924001762085245</v>
      </c>
    </row>
    <row r="28" spans="3:19" ht="14.25" thickTop="1" thickBot="1">
      <c r="C28" s="15" t="s">
        <v>20</v>
      </c>
      <c r="D28" s="17">
        <v>177.18539999999999</v>
      </c>
      <c r="E28" s="17">
        <f>D28/24/1.0026/100</f>
        <v>7.3635796927987232E-2</v>
      </c>
    </row>
    <row r="29" spans="3:19" ht="20.25" customHeight="1" thickTop="1" thickBot="1">
      <c r="C29"/>
    </row>
    <row r="30" spans="3:19" s="10" customFormat="1" ht="15.4" thickTop="1" thickBot="1">
      <c r="C30" s="52" t="s">
        <v>24</v>
      </c>
      <c r="D30" s="92" t="s">
        <v>4</v>
      </c>
      <c r="E30" s="92"/>
      <c r="F30" s="9"/>
      <c r="G30" s="9"/>
      <c r="H30" s="9"/>
      <c r="I30" s="9"/>
      <c r="J30" s="9"/>
      <c r="K30" s="9"/>
    </row>
    <row r="31" spans="3:19" ht="15.75" customHeight="1" thickTop="1" thickBot="1">
      <c r="C31" s="14" t="s">
        <v>5</v>
      </c>
      <c r="D31" s="87" t="s">
        <v>159</v>
      </c>
      <c r="E31" s="87"/>
    </row>
    <row r="32" spans="3:19" ht="14.25" thickTop="1" thickBot="1">
      <c r="C32" s="15" t="s">
        <v>11</v>
      </c>
      <c r="D32" s="65">
        <v>127519988</v>
      </c>
      <c r="E32" s="66"/>
    </row>
    <row r="33" spans="3:18" ht="14.25" thickTop="1" thickBot="1">
      <c r="C33" s="15" t="s">
        <v>12</v>
      </c>
      <c r="D33" s="93">
        <v>6016057</v>
      </c>
      <c r="E33" s="93"/>
    </row>
    <row r="34" spans="3:18" ht="14.25" thickTop="1" thickBot="1">
      <c r="C34" s="15" t="s">
        <v>13</v>
      </c>
      <c r="D34" s="93">
        <f>INT(D32/24/1.0026)</f>
        <v>5299553</v>
      </c>
      <c r="E34" s="93"/>
    </row>
    <row r="35" spans="3:18" ht="14.25" thickTop="1" thickBot="1">
      <c r="C35" s="15" t="s">
        <v>14</v>
      </c>
      <c r="D35" s="89">
        <f>ROUND(D33/24/1.0026,0)</f>
        <v>250019</v>
      </c>
      <c r="E35" s="90"/>
    </row>
    <row r="36" spans="3:18" ht="14.25" thickTop="1" thickBot="1">
      <c r="C36" s="15" t="s">
        <v>15</v>
      </c>
      <c r="D36" s="63">
        <f>D35/D34</f>
        <v>4.7177375148432329E-2</v>
      </c>
      <c r="E36" s="64"/>
    </row>
    <row r="37" spans="3:18" ht="20.25" customHeight="1" thickTop="1" thickBot="1">
      <c r="C37"/>
    </row>
    <row r="38" spans="3:18" ht="41.25" thickTop="1" thickBot="1">
      <c r="C38" s="15" t="s">
        <v>16</v>
      </c>
      <c r="D38" s="42" t="s">
        <v>129</v>
      </c>
      <c r="E38" s="42" t="s">
        <v>130</v>
      </c>
    </row>
    <row r="39" spans="3:18" ht="14.25" thickTop="1" thickBot="1">
      <c r="C39" s="15" t="s">
        <v>131</v>
      </c>
      <c r="D39" s="16">
        <f>D15</f>
        <v>263.31720000000001</v>
      </c>
      <c r="E39" s="17">
        <f>D39/24/1.0026/100</f>
        <v>0.10943097945342112</v>
      </c>
    </row>
    <row r="40" spans="3:18" ht="14.25" thickTop="1" thickBot="1">
      <c r="C40" s="15" t="s">
        <v>20</v>
      </c>
      <c r="D40" s="17">
        <v>0</v>
      </c>
      <c r="E40" s="24">
        <v>0</v>
      </c>
    </row>
    <row r="41" spans="3:18" ht="20.25" customHeight="1" thickTop="1" thickBot="1">
      <c r="C41"/>
    </row>
    <row r="42" spans="3:18" s="10" customFormat="1" ht="15.4" thickTop="1" thickBot="1">
      <c r="C42" s="52" t="s">
        <v>24</v>
      </c>
      <c r="D42" s="92" t="s">
        <v>21</v>
      </c>
      <c r="E42" s="92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3:18" ht="15.75" customHeight="1" thickTop="1" thickBot="1">
      <c r="C43" s="14" t="s">
        <v>5</v>
      </c>
      <c r="D43" s="87" t="s">
        <v>115</v>
      </c>
      <c r="E43" s="87"/>
    </row>
    <row r="44" spans="3:18" ht="14.25" thickTop="1" thickBot="1">
      <c r="C44" s="15" t="s">
        <v>11</v>
      </c>
      <c r="D44" s="65"/>
      <c r="E44" s="66"/>
      <c r="F44" s="11"/>
    </row>
    <row r="45" spans="3:18" ht="14.25" thickTop="1" thickBot="1">
      <c r="C45" s="15" t="s">
        <v>12</v>
      </c>
      <c r="D45" s="93"/>
      <c r="E45" s="93"/>
    </row>
    <row r="46" spans="3:18" ht="14.25" thickTop="1" thickBot="1">
      <c r="C46" s="15" t="s">
        <v>13</v>
      </c>
      <c r="D46" s="93">
        <f>INT(D44/24/1.0026)</f>
        <v>0</v>
      </c>
      <c r="E46" s="93"/>
    </row>
    <row r="47" spans="3:18" ht="14.25" thickTop="1" thickBot="1">
      <c r="C47" s="15" t="s">
        <v>14</v>
      </c>
      <c r="D47" s="89">
        <f>ROUND(D45/24/1.0026,0)</f>
        <v>0</v>
      </c>
      <c r="E47" s="90"/>
    </row>
    <row r="48" spans="3:18" ht="14.25" thickTop="1" thickBot="1">
      <c r="C48" s="15" t="s">
        <v>15</v>
      </c>
      <c r="D48" s="63" t="e">
        <f>D47/D46</f>
        <v>#DIV/0!</v>
      </c>
      <c r="E48" s="64"/>
    </row>
    <row r="49" spans="2:11" ht="15" thickTop="1" thickBot="1">
      <c r="C49"/>
      <c r="D49" s="48"/>
      <c r="E49" s="48"/>
    </row>
    <row r="50" spans="2:11" ht="41.25" thickTop="1" thickBot="1">
      <c r="C50" s="15" t="s">
        <v>16</v>
      </c>
      <c r="D50" s="42" t="s">
        <v>129</v>
      </c>
      <c r="E50" s="42" t="s">
        <v>130</v>
      </c>
    </row>
    <row r="51" spans="2:11" ht="14.25" thickTop="1" thickBot="1">
      <c r="C51" s="15" t="s">
        <v>131</v>
      </c>
      <c r="D51" s="16"/>
      <c r="E51" s="17">
        <f>D51/24/1.0026/100</f>
        <v>0</v>
      </c>
    </row>
    <row r="52" spans="2:11" ht="14.25" thickTop="1" thickBot="1">
      <c r="C52" s="15" t="s">
        <v>20</v>
      </c>
      <c r="D52" s="17">
        <v>0</v>
      </c>
      <c r="E52" s="24">
        <v>0</v>
      </c>
    </row>
    <row r="53" spans="2:11" ht="20.25" customHeight="1" thickTop="1"/>
    <row r="54" spans="2:11" ht="20.25" customHeight="1"/>
    <row r="55" spans="2:11" ht="20.25" customHeight="1"/>
    <row r="56" spans="2:11" ht="20.25" customHeight="1"/>
    <row r="57" spans="2:11" s="10" customFormat="1" ht="36" customHeight="1">
      <c r="B57" s="9"/>
      <c r="C57" s="9"/>
      <c r="D57" s="9"/>
      <c r="E57" s="9"/>
      <c r="F57" s="9"/>
      <c r="G57" s="9"/>
      <c r="H57" s="9"/>
      <c r="I57" s="9"/>
      <c r="J57" s="9"/>
      <c r="K57" s="9"/>
    </row>
    <row r="58" spans="2:11" ht="20.25" customHeight="1"/>
    <row r="59" spans="2:11" ht="20.25" customHeight="1"/>
    <row r="60" spans="2:11" ht="20.25" customHeight="1"/>
    <row r="61" spans="2:11" ht="20.25" customHeight="1"/>
    <row r="62" spans="2:11" s="10" customFormat="1" ht="36" customHeight="1">
      <c r="B62" s="9"/>
      <c r="C62" s="9"/>
      <c r="D62" s="9"/>
      <c r="E62" s="9"/>
      <c r="F62" s="9"/>
      <c r="G62" s="9"/>
      <c r="H62" s="9"/>
      <c r="I62" s="9"/>
      <c r="J62" s="9"/>
      <c r="K62" s="9"/>
    </row>
    <row r="63" spans="2:11" ht="20.25" customHeight="1"/>
    <row r="64" spans="2:11" ht="20.25" customHeight="1"/>
    <row r="65" spans="2:11" ht="20.25" customHeight="1"/>
    <row r="66" spans="2:11" ht="20.25" customHeight="1"/>
    <row r="67" spans="2:11" s="10" customFormat="1" ht="36" customHeight="1">
      <c r="B67" s="9"/>
      <c r="C67" s="9"/>
      <c r="D67" s="9"/>
      <c r="E67" s="9"/>
      <c r="F67" s="9"/>
      <c r="G67" s="9"/>
      <c r="H67" s="9"/>
      <c r="I67" s="9"/>
      <c r="J67" s="9"/>
      <c r="K67" s="9"/>
    </row>
    <row r="68" spans="2:11" ht="20.25" customHeight="1"/>
    <row r="69" spans="2:11" ht="20.25" customHeight="1"/>
    <row r="70" spans="2:11" ht="20.25" customHeight="1"/>
    <row r="71" spans="2:11" ht="20.25" customHeight="1"/>
    <row r="72" spans="2:11" s="10" customFormat="1" ht="36" customHeight="1"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2:11" ht="20.25" customHeight="1"/>
    <row r="74" spans="2:11" ht="20.25" customHeight="1"/>
    <row r="75" spans="2:11" ht="20.25" customHeight="1"/>
    <row r="76" spans="2:11" ht="20.25" customHeight="1"/>
    <row r="77" spans="2:11" s="10" customFormat="1" ht="36" customHeight="1">
      <c r="B77" s="9"/>
      <c r="C77" s="9"/>
      <c r="D77" s="9"/>
      <c r="E77" s="9"/>
      <c r="F77" s="9"/>
      <c r="G77" s="9"/>
      <c r="H77" s="9"/>
      <c r="I77" s="9"/>
      <c r="J77" s="9"/>
      <c r="K77" s="9"/>
    </row>
    <row r="78" spans="2:11" ht="20.25" customHeight="1"/>
    <row r="79" spans="2:11" ht="20.25" customHeight="1"/>
    <row r="80" spans="2:11" ht="20.25" customHeight="1"/>
    <row r="81" spans="2:11" ht="20.25" customHeight="1"/>
    <row r="82" spans="2:11" s="10" customFormat="1" ht="36" customHeight="1">
      <c r="B82" s="9"/>
      <c r="C82" s="9"/>
      <c r="D82" s="9"/>
      <c r="E82" s="9"/>
      <c r="F82" s="9"/>
      <c r="G82" s="9"/>
      <c r="H82" s="9"/>
      <c r="I82" s="9"/>
      <c r="J82" s="9"/>
      <c r="K82" s="9"/>
    </row>
    <row r="83" spans="2:11" ht="20.25" customHeight="1"/>
    <row r="84" spans="2:11" ht="20.25" customHeight="1"/>
    <row r="85" spans="2:11" ht="20.25" customHeight="1"/>
    <row r="86" spans="2:11" ht="20.25" customHeight="1"/>
    <row r="87" spans="2:11" s="10" customFormat="1" ht="36" customHeight="1">
      <c r="B87" s="9"/>
      <c r="C87" s="9"/>
      <c r="D87" s="9"/>
      <c r="E87" s="9"/>
      <c r="F87" s="9"/>
      <c r="G87" s="9"/>
      <c r="H87" s="9"/>
      <c r="I87" s="9"/>
      <c r="J87" s="9"/>
      <c r="K87" s="9"/>
    </row>
    <row r="88" spans="2:11" ht="20.25" customHeight="1"/>
    <row r="89" spans="2:11" ht="20.25" customHeight="1"/>
    <row r="90" spans="2:11" ht="20.25" customHeight="1"/>
    <row r="91" spans="2:11" ht="20.25" customHeight="1"/>
    <row r="92" spans="2:11" s="10" customFormat="1" ht="36" customHeight="1">
      <c r="B92" s="9"/>
      <c r="C92" s="9"/>
      <c r="D92" s="9"/>
      <c r="E92" s="9"/>
      <c r="F92" s="9"/>
      <c r="G92" s="9"/>
      <c r="H92" s="9"/>
      <c r="I92" s="9"/>
      <c r="J92" s="9"/>
      <c r="K92" s="9"/>
    </row>
    <row r="93" spans="2:11" ht="20.25" customHeight="1"/>
    <row r="94" spans="2:11" ht="20.25" customHeight="1"/>
    <row r="95" spans="2:11" ht="20.25" customHeight="1"/>
    <row r="96" spans="2:11" ht="20.25" customHeight="1"/>
    <row r="97" spans="2:11" s="10" customFormat="1" ht="36" customHeight="1">
      <c r="B97" s="9"/>
      <c r="C97" s="9"/>
      <c r="D97" s="9"/>
      <c r="E97" s="9"/>
      <c r="F97" s="9"/>
      <c r="G97" s="9"/>
      <c r="H97" s="9"/>
      <c r="I97" s="9"/>
      <c r="J97" s="9"/>
      <c r="K97" s="9"/>
    </row>
    <row r="98" spans="2:11" ht="20.25" customHeight="1"/>
    <row r="99" spans="2:11" ht="20.25" customHeight="1"/>
    <row r="100" spans="2:11" ht="20.25" customHeight="1"/>
    <row r="101" spans="2:11" ht="20.25" customHeight="1"/>
    <row r="102" spans="2:11" s="10" customFormat="1" ht="36" customHeight="1">
      <c r="B102" s="9"/>
      <c r="C102" s="9"/>
      <c r="D102" s="9"/>
      <c r="E102" s="9"/>
      <c r="F102" s="9"/>
      <c r="G102" s="9"/>
      <c r="H102" s="9"/>
      <c r="I102" s="9"/>
      <c r="J102" s="9"/>
      <c r="K102" s="9"/>
    </row>
    <row r="103" spans="2:11" ht="20.25" customHeight="1"/>
    <row r="104" spans="2:11" ht="20.25" customHeight="1"/>
    <row r="105" spans="2:11" ht="20.25" customHeight="1"/>
    <row r="106" spans="2:11" ht="20.25" customHeight="1"/>
    <row r="107" spans="2:11" s="10" customFormat="1" ht="36" customHeight="1">
      <c r="B107" s="9"/>
      <c r="C107" s="9"/>
      <c r="D107" s="9"/>
      <c r="E107" s="9"/>
      <c r="F107" s="9"/>
      <c r="G107" s="9"/>
      <c r="H107" s="9"/>
      <c r="I107" s="9"/>
      <c r="J107" s="9"/>
      <c r="K107" s="9"/>
    </row>
    <row r="108" spans="2:11" ht="20.25" customHeight="1"/>
    <row r="109" spans="2:11" ht="20.25" customHeight="1"/>
    <row r="110" spans="2:11" ht="20.25" customHeight="1"/>
    <row r="111" spans="2:11" ht="20.25" customHeight="1"/>
    <row r="112" spans="2:11" s="10" customFormat="1" ht="36" customHeight="1">
      <c r="B112" s="9"/>
      <c r="C112" s="9"/>
      <c r="D112" s="9"/>
      <c r="E112" s="9"/>
      <c r="F112" s="9"/>
      <c r="G112" s="9"/>
      <c r="H112" s="9"/>
      <c r="I112" s="9"/>
      <c r="J112" s="9"/>
      <c r="K112" s="9"/>
    </row>
    <row r="113" spans="2:11" ht="20.25" customHeight="1"/>
    <row r="114" spans="2:11" ht="20.25" customHeight="1"/>
    <row r="115" spans="2:11" ht="20.25" customHeight="1"/>
    <row r="116" spans="2:11" ht="20.25" customHeight="1"/>
    <row r="117" spans="2:11" s="10" customFormat="1" ht="36" customHeight="1">
      <c r="B117" s="9"/>
      <c r="C117" s="9"/>
      <c r="D117" s="9"/>
      <c r="E117" s="9"/>
      <c r="F117" s="9"/>
      <c r="G117" s="9"/>
      <c r="H117" s="9"/>
      <c r="I117" s="9"/>
      <c r="J117" s="9"/>
      <c r="K117" s="9"/>
    </row>
    <row r="118" spans="2:11" ht="20.25" customHeight="1"/>
    <row r="119" spans="2:11" ht="20.25" customHeight="1"/>
    <row r="120" spans="2:11" ht="20.25" customHeight="1"/>
    <row r="121" spans="2:11" ht="20.25" customHeight="1"/>
    <row r="122" spans="2:11" s="10" customFormat="1" ht="36" customHeight="1">
      <c r="B122" s="9"/>
      <c r="C122" s="9"/>
      <c r="D122" s="9"/>
      <c r="E122" s="9"/>
      <c r="F122" s="9"/>
      <c r="G122" s="9"/>
      <c r="H122" s="9"/>
      <c r="I122" s="9"/>
      <c r="J122" s="9"/>
      <c r="K122" s="9"/>
    </row>
    <row r="123" spans="2:11" ht="20.25" customHeight="1"/>
    <row r="124" spans="2:11" ht="20.25" customHeight="1"/>
    <row r="125" spans="2:11" ht="20.25" customHeight="1"/>
    <row r="126" spans="2:11" ht="20.25" customHeight="1"/>
    <row r="127" spans="2:11" s="10" customFormat="1" ht="36" customHeight="1">
      <c r="B127" s="9"/>
      <c r="C127" s="9"/>
      <c r="D127" s="9"/>
      <c r="E127" s="9"/>
      <c r="F127" s="9"/>
      <c r="G127" s="9"/>
      <c r="H127" s="9"/>
      <c r="I127" s="9"/>
      <c r="J127" s="9"/>
      <c r="K127" s="9"/>
    </row>
    <row r="128" spans="2:11" ht="20.25" customHeight="1"/>
    <row r="129" spans="2:11" ht="20.25" customHeight="1"/>
    <row r="130" spans="2:11" ht="20.25" customHeight="1"/>
    <row r="131" spans="2:11" ht="20.25" customHeight="1"/>
    <row r="132" spans="2:11" s="10" customFormat="1" ht="36" customHeight="1">
      <c r="B132" s="9"/>
      <c r="C132" s="9"/>
      <c r="D132" s="9"/>
      <c r="E132" s="9"/>
      <c r="F132" s="9"/>
      <c r="G132" s="9"/>
      <c r="H132" s="9"/>
      <c r="I132" s="9"/>
      <c r="J132" s="9"/>
      <c r="K132" s="9"/>
    </row>
    <row r="133" spans="2:11" ht="20.25" customHeight="1"/>
    <row r="134" spans="2:11" ht="20.25" customHeight="1"/>
    <row r="135" spans="2:11" ht="20.25" customHeight="1"/>
    <row r="136" spans="2:11" ht="20.25" customHeight="1"/>
    <row r="137" spans="2:11" s="10" customFormat="1" ht="36" customHeight="1">
      <c r="B137" s="9"/>
      <c r="C137" s="9"/>
      <c r="D137" s="9"/>
      <c r="E137" s="9"/>
      <c r="F137" s="9"/>
      <c r="G137" s="9"/>
      <c r="H137" s="9"/>
      <c r="I137" s="9"/>
      <c r="J137" s="9"/>
      <c r="K137" s="9"/>
    </row>
    <row r="138" spans="2:11" ht="20.25" customHeight="1"/>
    <row r="139" spans="2:11" ht="20.25" customHeight="1"/>
    <row r="140" spans="2:11" ht="20.25" customHeight="1"/>
    <row r="141" spans="2:11" ht="20.25" customHeight="1"/>
    <row r="142" spans="2:11" s="10" customFormat="1" ht="36" customHeight="1">
      <c r="B142" s="9"/>
      <c r="C142" s="9"/>
      <c r="D142" s="9"/>
      <c r="E142" s="9"/>
      <c r="F142" s="9"/>
      <c r="G142" s="9"/>
      <c r="H142" s="9"/>
      <c r="I142" s="9"/>
      <c r="J142" s="9"/>
      <c r="K142" s="9"/>
    </row>
    <row r="143" spans="2:11" ht="20.25" customHeight="1"/>
    <row r="144" spans="2:11" ht="20.25" customHeight="1"/>
    <row r="145" spans="2:11" ht="20.25" customHeight="1"/>
    <row r="146" spans="2:11" ht="20.25" customHeight="1"/>
    <row r="147" spans="2:11" s="10" customFormat="1" ht="36" customHeight="1">
      <c r="B147" s="9"/>
      <c r="C147" s="9"/>
      <c r="D147" s="9"/>
      <c r="E147" s="9"/>
      <c r="F147" s="9"/>
      <c r="G147" s="9"/>
      <c r="H147" s="9"/>
      <c r="I147" s="9"/>
      <c r="J147" s="9"/>
      <c r="K147" s="9"/>
    </row>
    <row r="148" spans="2:11" ht="20.25" customHeight="1"/>
    <row r="149" spans="2:11" ht="20.25" customHeight="1"/>
    <row r="150" spans="2:11" ht="20.25" customHeight="1"/>
    <row r="151" spans="2:11" ht="20.25" customHeight="1"/>
    <row r="152" spans="2:11" s="10" customFormat="1" ht="36" customHeight="1">
      <c r="B152" s="9"/>
      <c r="C152" s="9"/>
      <c r="D152" s="9"/>
      <c r="E152" s="9"/>
      <c r="F152" s="9"/>
      <c r="G152" s="9"/>
      <c r="H152" s="9"/>
      <c r="I152" s="9"/>
      <c r="J152" s="9"/>
      <c r="K152" s="9"/>
    </row>
    <row r="153" spans="2:11" ht="20.25" customHeight="1"/>
    <row r="154" spans="2:11" ht="20.25" customHeight="1"/>
    <row r="155" spans="2:11" ht="20.25" customHeight="1"/>
    <row r="156" spans="2:11" ht="20.25" customHeight="1"/>
    <row r="157" spans="2:11" s="10" customFormat="1" ht="36" customHeight="1">
      <c r="B157" s="9"/>
      <c r="C157" s="9"/>
      <c r="D157" s="9"/>
      <c r="E157" s="9"/>
      <c r="F157" s="9"/>
      <c r="G157" s="9"/>
      <c r="H157" s="9"/>
      <c r="I157" s="9"/>
      <c r="J157" s="9"/>
      <c r="K157" s="9"/>
    </row>
    <row r="158" spans="2:11" ht="20.25" customHeight="1"/>
    <row r="159" spans="2:11" ht="20.25" customHeight="1"/>
    <row r="160" spans="2:11" ht="20.25" customHeight="1"/>
    <row r="162" spans="2:11" s="10" customFormat="1" ht="36" customHeight="1">
      <c r="B162" s="9"/>
      <c r="C162" s="9"/>
      <c r="D162" s="9"/>
      <c r="E162" s="9"/>
      <c r="F162" s="9"/>
      <c r="G162" s="9"/>
      <c r="H162" s="9"/>
      <c r="I162" s="9"/>
      <c r="J162" s="9"/>
      <c r="K162" s="9"/>
    </row>
    <row r="163" spans="2:11" ht="20.25" customHeight="1"/>
    <row r="164" spans="2:11" ht="20.25" customHeight="1"/>
    <row r="165" spans="2:11" ht="20.25" customHeight="1"/>
    <row r="166" spans="2:11" ht="20.25" customHeight="1"/>
    <row r="167" spans="2:11" s="10" customFormat="1" ht="36" customHeight="1">
      <c r="B167" s="9"/>
      <c r="C167" s="9"/>
      <c r="D167" s="9"/>
      <c r="E167" s="9"/>
      <c r="F167" s="9"/>
      <c r="G167" s="9"/>
      <c r="H167" s="9"/>
      <c r="I167" s="9"/>
      <c r="J167" s="9"/>
      <c r="K167" s="9"/>
    </row>
    <row r="168" spans="2:11" ht="20.25" customHeight="1"/>
    <row r="169" spans="2:11" ht="20.25" customHeight="1"/>
    <row r="170" spans="2:11" ht="20.25" customHeight="1"/>
  </sheetData>
  <mergeCells count="31">
    <mergeCell ref="D19:E19"/>
    <mergeCell ref="C1:J2"/>
    <mergeCell ref="L2:S5"/>
    <mergeCell ref="C3:J4"/>
    <mergeCell ref="D6:E6"/>
    <mergeCell ref="D7:E7"/>
    <mergeCell ref="D8:E8"/>
    <mergeCell ref="D9:E9"/>
    <mergeCell ref="D10:E10"/>
    <mergeCell ref="D11:E11"/>
    <mergeCell ref="D12:E12"/>
    <mergeCell ref="D18:E18"/>
    <mergeCell ref="D36:E36"/>
    <mergeCell ref="D20:E20"/>
    <mergeCell ref="D21:E21"/>
    <mergeCell ref="D22:E22"/>
    <mergeCell ref="D23:E23"/>
    <mergeCell ref="D24:E24"/>
    <mergeCell ref="D30:E30"/>
    <mergeCell ref="D31:E31"/>
    <mergeCell ref="D32:E32"/>
    <mergeCell ref="D33:E33"/>
    <mergeCell ref="D34:E34"/>
    <mergeCell ref="D35:E35"/>
    <mergeCell ref="D48:E48"/>
    <mergeCell ref="D42:E42"/>
    <mergeCell ref="D43:E43"/>
    <mergeCell ref="D44:E44"/>
    <mergeCell ref="D45:E45"/>
    <mergeCell ref="D46:E46"/>
    <mergeCell ref="D47:E47"/>
  </mergeCell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76704-31D0-4815-96DD-D17C18E0B539}">
  <dimension ref="C1:M179"/>
  <sheetViews>
    <sheetView showGridLines="0" topLeftCell="A16" workbookViewId="0">
      <selection activeCell="F44" sqref="F44"/>
    </sheetView>
  </sheetViews>
  <sheetFormatPr baseColWidth="10" defaultColWidth="11.3984375" defaultRowHeight="14.25"/>
  <cols>
    <col min="1" max="2" width="7.3984375" customWidth="1"/>
    <col min="3" max="3" width="81.73046875" bestFit="1" customWidth="1"/>
    <col min="4" max="4" width="43" style="40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82" t="s">
        <v>208</v>
      </c>
      <c r="D1" s="82"/>
      <c r="E1" s="82"/>
      <c r="F1" s="82"/>
      <c r="G1" s="82"/>
      <c r="H1" s="82"/>
      <c r="I1" s="82"/>
      <c r="J1" s="82"/>
      <c r="K1" s="82"/>
    </row>
    <row r="2" spans="3:13" ht="30" customHeight="1">
      <c r="C2" s="82"/>
      <c r="D2" s="82"/>
      <c r="E2" s="82"/>
      <c r="F2" s="82"/>
      <c r="G2" s="82"/>
      <c r="H2" s="82"/>
      <c r="I2" s="82"/>
      <c r="J2" s="82"/>
      <c r="K2" s="82"/>
    </row>
    <row r="3" spans="3:13" ht="15" customHeight="1">
      <c r="C3" s="71" t="s">
        <v>2</v>
      </c>
      <c r="D3" s="71"/>
      <c r="E3" s="71"/>
      <c r="F3" s="71"/>
      <c r="G3" s="71"/>
      <c r="H3" s="71"/>
      <c r="I3" s="71"/>
      <c r="J3" s="71"/>
      <c r="K3" s="71"/>
    </row>
    <row r="4" spans="3:13" ht="15" customHeight="1">
      <c r="C4" s="71"/>
      <c r="D4" s="71"/>
      <c r="E4" s="71"/>
      <c r="F4" s="71"/>
      <c r="G4" s="71"/>
      <c r="H4" s="71"/>
      <c r="I4" s="71"/>
      <c r="J4" s="71"/>
      <c r="K4" s="71"/>
    </row>
    <row r="5" spans="3:13" ht="14.65" thickBot="1">
      <c r="C5" s="9"/>
      <c r="D5" s="39"/>
      <c r="E5" s="9"/>
      <c r="F5" s="9"/>
      <c r="G5" s="9"/>
      <c r="H5" s="9"/>
      <c r="I5" s="9"/>
      <c r="J5" s="9"/>
      <c r="K5" s="9"/>
    </row>
    <row r="6" spans="3:13" ht="15.4" thickTop="1" thickBot="1">
      <c r="C6" s="13" t="s">
        <v>3</v>
      </c>
      <c r="D6" s="92" t="s">
        <v>4</v>
      </c>
      <c r="E6" s="92"/>
      <c r="F6" s="10"/>
      <c r="G6" s="10"/>
      <c r="H6" s="9"/>
      <c r="I6" s="9"/>
      <c r="J6" s="9"/>
      <c r="K6" s="9"/>
    </row>
    <row r="7" spans="3:13" ht="15" thickTop="1" thickBot="1">
      <c r="C7" s="14" t="s">
        <v>34</v>
      </c>
      <c r="D7" s="74" t="s">
        <v>209</v>
      </c>
      <c r="E7" s="75"/>
      <c r="F7" s="9"/>
      <c r="G7" s="88"/>
      <c r="H7" s="88"/>
      <c r="I7" s="9"/>
      <c r="J7" s="9"/>
      <c r="K7" s="9"/>
    </row>
    <row r="8" spans="3:13" ht="15" thickTop="1" thickBot="1">
      <c r="C8" s="15" t="s">
        <v>11</v>
      </c>
      <c r="D8" s="102">
        <v>78439766</v>
      </c>
      <c r="E8" s="103"/>
      <c r="F8" s="11"/>
      <c r="G8" s="9"/>
      <c r="H8" s="9"/>
      <c r="I8" s="9"/>
      <c r="J8" s="9"/>
      <c r="K8" s="9"/>
    </row>
    <row r="9" spans="3:13" ht="15" thickTop="1" thickBot="1">
      <c r="C9" s="15" t="s">
        <v>12</v>
      </c>
      <c r="D9" s="89">
        <v>0</v>
      </c>
      <c r="E9" s="90"/>
      <c r="F9" s="9"/>
      <c r="G9" s="11"/>
      <c r="H9" s="9"/>
      <c r="I9" s="9"/>
      <c r="J9" s="9"/>
      <c r="K9" s="9"/>
    </row>
    <row r="10" spans="3:13" ht="15" thickTop="1" thickBot="1">
      <c r="C10" s="15" t="s">
        <v>13</v>
      </c>
      <c r="D10" s="89">
        <f>ROUND(D8/24/1.0026,0)</f>
        <v>3259848</v>
      </c>
      <c r="E10" s="90"/>
      <c r="F10" s="9"/>
      <c r="G10" s="9"/>
      <c r="H10" s="9"/>
      <c r="I10" s="9"/>
      <c r="J10" s="9"/>
      <c r="K10" s="9"/>
    </row>
    <row r="11" spans="3:13" ht="15" thickTop="1" thickBot="1">
      <c r="C11" s="15" t="s">
        <v>14</v>
      </c>
      <c r="D11" s="89">
        <f>ROUND(D9/24/1.0026,0)</f>
        <v>0</v>
      </c>
      <c r="E11" s="90"/>
      <c r="F11" s="9"/>
      <c r="G11" s="9"/>
      <c r="H11" s="9"/>
      <c r="I11" s="9"/>
      <c r="J11" s="9"/>
      <c r="K11" s="9"/>
    </row>
    <row r="12" spans="3:13" ht="15" thickTop="1" thickBot="1">
      <c r="C12" s="15" t="s">
        <v>15</v>
      </c>
      <c r="D12" s="63">
        <f>D11/D10</f>
        <v>0</v>
      </c>
      <c r="E12" s="64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16</v>
      </c>
      <c r="D14" s="42" t="s">
        <v>17</v>
      </c>
      <c r="E14" s="42" t="s">
        <v>130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19</v>
      </c>
      <c r="D15" s="51">
        <v>25.160499999999999</v>
      </c>
      <c r="E15" s="17">
        <f>D15/100/24*365/31/1.0026</f>
        <v>0.12311514926781764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139</v>
      </c>
      <c r="D16" s="16">
        <v>0</v>
      </c>
      <c r="E16" s="17">
        <f>D16/24/1.0026</f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5.4" thickTop="1" thickBot="1">
      <c r="C18" s="13" t="s">
        <v>3</v>
      </c>
      <c r="D18" s="92" t="s">
        <v>21</v>
      </c>
      <c r="E18" s="92"/>
      <c r="F18" s="9"/>
      <c r="G18" s="9"/>
      <c r="H18" s="9"/>
      <c r="I18" s="9"/>
      <c r="J18" s="9"/>
      <c r="K18" s="9"/>
    </row>
    <row r="19" spans="3:11" ht="15" thickTop="1" thickBot="1">
      <c r="C19" s="14" t="s">
        <v>34</v>
      </c>
      <c r="D19" s="74" t="s">
        <v>209</v>
      </c>
      <c r="E19" s="75"/>
      <c r="F19" s="9"/>
      <c r="G19" s="9"/>
      <c r="H19" s="9"/>
      <c r="I19" s="9"/>
      <c r="J19" s="9"/>
      <c r="K19" s="9"/>
    </row>
    <row r="20" spans="3:11" ht="15" thickTop="1" thickBot="1">
      <c r="C20" s="15" t="s">
        <v>11</v>
      </c>
      <c r="D20" s="76">
        <v>10346</v>
      </c>
      <c r="E20" s="77"/>
      <c r="F20" s="11"/>
      <c r="G20" s="9"/>
      <c r="H20" s="9"/>
      <c r="I20" s="9"/>
      <c r="J20" s="9"/>
      <c r="K20" s="9"/>
    </row>
    <row r="21" spans="3:11" ht="15" thickTop="1" thickBot="1">
      <c r="C21" s="15" t="s">
        <v>12</v>
      </c>
      <c r="D21" s="76">
        <v>0</v>
      </c>
      <c r="E21" s="77"/>
      <c r="F21" s="11"/>
      <c r="G21" s="9"/>
      <c r="H21" s="9"/>
      <c r="I21" s="9"/>
      <c r="J21" s="9"/>
      <c r="K21" s="9"/>
    </row>
    <row r="22" spans="3:11" ht="15" thickTop="1" thickBot="1">
      <c r="C22" s="15" t="s">
        <v>13</v>
      </c>
      <c r="D22" s="76">
        <f>ROUND(D20/24/1.0026,0)</f>
        <v>430</v>
      </c>
      <c r="E22" s="77"/>
      <c r="F22" s="9"/>
      <c r="G22" s="9"/>
      <c r="H22" s="9"/>
      <c r="I22" s="9"/>
      <c r="J22" s="9"/>
      <c r="K22" s="9"/>
    </row>
    <row r="23" spans="3:11" ht="15" thickTop="1" thickBot="1">
      <c r="C23" s="15" t="s">
        <v>14</v>
      </c>
      <c r="D23" s="89">
        <f>ROUND(D21/24/1.0026,0)</f>
        <v>0</v>
      </c>
      <c r="E23" s="90"/>
      <c r="F23" s="9"/>
      <c r="G23" s="9"/>
      <c r="H23" s="9"/>
      <c r="I23" s="9"/>
      <c r="J23" s="9"/>
      <c r="K23" s="9"/>
    </row>
    <row r="24" spans="3:11" ht="15" thickTop="1" thickBot="1">
      <c r="C24" s="15" t="s">
        <v>15</v>
      </c>
      <c r="D24" s="63">
        <f>D23/D22</f>
        <v>0</v>
      </c>
      <c r="E24" s="64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16</v>
      </c>
      <c r="D26" s="42" t="s">
        <v>17</v>
      </c>
      <c r="E26" s="42" t="s">
        <v>130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19</v>
      </c>
      <c r="D27" s="17">
        <v>40.209099999999999</v>
      </c>
      <c r="E27" s="17">
        <f>D27/100/24*365/31/1.0026</f>
        <v>0.19675083358536624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139</v>
      </c>
      <c r="D28" s="16"/>
      <c r="E28" s="17">
        <f>D28/100/24*365/31/1.0026</f>
        <v>0</v>
      </c>
      <c r="F28" s="9"/>
      <c r="G28" s="9"/>
      <c r="H28" s="9"/>
      <c r="I28" s="9"/>
      <c r="J28" s="9"/>
      <c r="K28" s="9"/>
    </row>
    <row r="29" spans="3:11" ht="15" thickTop="1" thickBot="1">
      <c r="F29" s="9"/>
      <c r="G29" s="9"/>
      <c r="H29" s="9"/>
      <c r="I29" s="9"/>
      <c r="J29" s="9"/>
      <c r="K29" s="9"/>
    </row>
    <row r="30" spans="3:11" ht="15.4" thickTop="1" thickBot="1">
      <c r="C30" s="13" t="s">
        <v>24</v>
      </c>
      <c r="D30" s="92" t="s">
        <v>4</v>
      </c>
      <c r="E30" s="92"/>
      <c r="F30" s="10"/>
      <c r="G30" s="10"/>
      <c r="H30" s="9"/>
      <c r="I30" s="9"/>
      <c r="J30" s="9"/>
      <c r="K30" s="9"/>
    </row>
    <row r="31" spans="3:11" ht="15" thickTop="1" thickBot="1">
      <c r="C31" s="14" t="s">
        <v>34</v>
      </c>
      <c r="D31" s="74" t="s">
        <v>209</v>
      </c>
      <c r="E31" s="75"/>
      <c r="F31" s="9"/>
      <c r="G31" s="88"/>
      <c r="H31" s="88"/>
      <c r="I31" s="9"/>
      <c r="J31" s="9"/>
      <c r="K31" s="9"/>
    </row>
    <row r="32" spans="3:11" ht="15" thickTop="1" thickBot="1">
      <c r="C32" s="15" t="s">
        <v>11</v>
      </c>
      <c r="D32" s="89">
        <v>0</v>
      </c>
      <c r="E32" s="90"/>
      <c r="F32" s="11"/>
      <c r="G32" s="9"/>
      <c r="H32" s="9"/>
      <c r="I32" s="9"/>
      <c r="J32" s="9"/>
      <c r="K32" s="9"/>
    </row>
    <row r="33" spans="3:13" ht="15" thickTop="1" thickBot="1">
      <c r="C33" s="15" t="s">
        <v>12</v>
      </c>
      <c r="D33" s="76">
        <v>0</v>
      </c>
      <c r="E33" s="77"/>
      <c r="F33" s="9"/>
      <c r="G33" s="11"/>
      <c r="H33" s="9"/>
      <c r="I33" s="9"/>
      <c r="J33" s="9"/>
      <c r="K33" s="9"/>
    </row>
    <row r="34" spans="3:13" ht="15" thickTop="1" thickBot="1">
      <c r="C34" s="15" t="s">
        <v>13</v>
      </c>
      <c r="D34" s="89">
        <f>ROUND(D32/24/1.0026,0)</f>
        <v>0</v>
      </c>
      <c r="E34" s="90"/>
      <c r="F34" s="9"/>
      <c r="G34" s="9"/>
      <c r="H34" s="9"/>
      <c r="I34" s="9"/>
      <c r="J34" s="9"/>
      <c r="K34" s="9"/>
    </row>
    <row r="35" spans="3:13" ht="15" thickTop="1" thickBot="1">
      <c r="C35" s="15" t="s">
        <v>14</v>
      </c>
      <c r="D35" s="89">
        <f>ROUND(D33/24/1.0026,0)</f>
        <v>0</v>
      </c>
      <c r="E35" s="90"/>
      <c r="F35" s="83"/>
      <c r="G35" s="83"/>
      <c r="H35" s="9"/>
      <c r="I35" s="9"/>
      <c r="J35" s="9"/>
      <c r="K35" s="9"/>
    </row>
    <row r="36" spans="3:13" ht="15" thickTop="1" thickBot="1">
      <c r="C36" s="15" t="s">
        <v>15</v>
      </c>
      <c r="D36" s="63" t="e">
        <f>D35/D34</f>
        <v>#DIV/0!</v>
      </c>
      <c r="E36" s="64"/>
      <c r="F36" s="9"/>
      <c r="G36" s="9"/>
      <c r="H36" s="9"/>
      <c r="I36" s="9"/>
      <c r="J36" s="9"/>
      <c r="K36" s="9"/>
    </row>
    <row r="37" spans="3:13" ht="15" thickTop="1" thickBot="1">
      <c r="F37" s="9"/>
      <c r="G37" s="9"/>
      <c r="H37" s="9"/>
      <c r="I37" s="9"/>
      <c r="J37" s="9"/>
      <c r="K37" s="9"/>
      <c r="M37" s="12"/>
    </row>
    <row r="38" spans="3:13" ht="41.25" thickTop="1" thickBot="1">
      <c r="C38" s="15" t="s">
        <v>16</v>
      </c>
      <c r="D38" s="42" t="s">
        <v>17</v>
      </c>
      <c r="E38" s="42" t="s">
        <v>130</v>
      </c>
      <c r="F38" s="9"/>
      <c r="G38" s="9"/>
      <c r="H38" s="9"/>
      <c r="I38" s="9"/>
      <c r="J38" s="9"/>
      <c r="K38" s="9"/>
    </row>
    <row r="39" spans="3:13" ht="15" thickTop="1" thickBot="1">
      <c r="C39" s="15" t="s">
        <v>19</v>
      </c>
      <c r="D39" s="17"/>
      <c r="E39" s="17">
        <f>D39/100/24*365/31/1.0026</f>
        <v>0</v>
      </c>
      <c r="F39" s="9"/>
      <c r="G39" s="9"/>
      <c r="H39" s="9"/>
      <c r="I39" s="9"/>
      <c r="J39" s="9"/>
      <c r="K39" s="9"/>
    </row>
    <row r="40" spans="3:13" ht="15" thickTop="1" thickBot="1">
      <c r="C40" s="15" t="s">
        <v>139</v>
      </c>
      <c r="D40" s="16">
        <v>0</v>
      </c>
      <c r="E40" s="54"/>
      <c r="F40" s="9"/>
      <c r="G40" s="9"/>
      <c r="H40" s="9"/>
      <c r="I40" s="9"/>
      <c r="J40" s="9"/>
      <c r="K40" s="9"/>
    </row>
    <row r="41" spans="3:13" ht="15" thickTop="1" thickBot="1">
      <c r="F41" s="9"/>
      <c r="G41" s="9"/>
      <c r="H41" s="9"/>
      <c r="I41" s="9"/>
      <c r="J41" s="9"/>
      <c r="K41" s="9"/>
    </row>
    <row r="42" spans="3:13" ht="15.4" thickTop="1" thickBot="1">
      <c r="C42" s="13" t="s">
        <v>24</v>
      </c>
      <c r="D42" s="92" t="s">
        <v>21</v>
      </c>
      <c r="E42" s="92"/>
      <c r="F42" s="9"/>
      <c r="G42" s="9"/>
      <c r="H42" s="9"/>
      <c r="I42" s="9"/>
      <c r="J42" s="9"/>
      <c r="K42" s="9"/>
    </row>
    <row r="43" spans="3:13" ht="15" thickTop="1" thickBot="1">
      <c r="C43" s="14" t="s">
        <v>34</v>
      </c>
      <c r="D43" s="74" t="s">
        <v>209</v>
      </c>
      <c r="E43" s="75"/>
      <c r="F43" s="9"/>
      <c r="G43" s="9"/>
      <c r="H43" s="9"/>
      <c r="I43" s="9"/>
      <c r="J43" s="9"/>
      <c r="K43" s="9"/>
    </row>
    <row r="44" spans="3:13" ht="15" thickTop="1" thickBot="1">
      <c r="C44" s="15" t="s">
        <v>11</v>
      </c>
      <c r="D44" s="76">
        <v>0</v>
      </c>
      <c r="E44" s="77"/>
      <c r="F44" s="11"/>
      <c r="G44" s="9"/>
      <c r="H44" s="9"/>
      <c r="I44" s="9"/>
      <c r="J44" s="9"/>
      <c r="K44" s="9"/>
    </row>
    <row r="45" spans="3:13" ht="15" thickTop="1" thickBot="1">
      <c r="C45" s="15" t="s">
        <v>12</v>
      </c>
      <c r="D45" s="76">
        <v>0</v>
      </c>
      <c r="E45" s="77"/>
      <c r="F45" s="9"/>
      <c r="G45" s="9"/>
      <c r="H45" s="9"/>
      <c r="I45" s="9"/>
      <c r="J45" s="9"/>
      <c r="K45" s="9"/>
    </row>
    <row r="46" spans="3:13" ht="15" thickTop="1" thickBot="1">
      <c r="C46" s="15" t="s">
        <v>13</v>
      </c>
      <c r="D46" s="76">
        <f>ROUND(D44/24/1.0026,0)</f>
        <v>0</v>
      </c>
      <c r="E46" s="77"/>
      <c r="F46" s="9"/>
      <c r="G46" s="9"/>
      <c r="H46" s="9"/>
      <c r="I46" s="9"/>
      <c r="J46" s="9"/>
      <c r="K46" s="9"/>
    </row>
    <row r="47" spans="3:13" ht="15" thickTop="1" thickBot="1">
      <c r="C47" s="15" t="s">
        <v>14</v>
      </c>
      <c r="D47" s="76">
        <f>ROUND(D45/24/1.0026,0)</f>
        <v>0</v>
      </c>
      <c r="E47" s="77"/>
      <c r="F47" s="9"/>
      <c r="G47" s="9"/>
      <c r="H47" s="9"/>
      <c r="I47" s="9"/>
      <c r="J47" s="9"/>
      <c r="K47" s="9"/>
    </row>
    <row r="48" spans="3:13" ht="15" thickTop="1" thickBot="1">
      <c r="C48" s="15" t="s">
        <v>15</v>
      </c>
      <c r="D48" s="63" t="e">
        <f>D47/D46</f>
        <v>#DIV/0!</v>
      </c>
      <c r="E48" s="64"/>
      <c r="F48" s="9"/>
      <c r="G48" s="9"/>
      <c r="H48" s="9"/>
      <c r="I48" s="9"/>
      <c r="J48" s="9"/>
      <c r="K48" s="9"/>
    </row>
    <row r="49" spans="3:11" ht="15.75" customHeight="1" thickTop="1" thickBot="1">
      <c r="F49" s="9"/>
      <c r="G49" s="9"/>
      <c r="H49" s="9"/>
      <c r="I49" s="9"/>
      <c r="J49" s="9"/>
      <c r="K49" s="9"/>
    </row>
    <row r="50" spans="3:11" ht="41.25" thickTop="1" thickBot="1">
      <c r="C50" s="15" t="s">
        <v>16</v>
      </c>
      <c r="D50" s="42" t="s">
        <v>17</v>
      </c>
      <c r="E50" s="42" t="s">
        <v>130</v>
      </c>
      <c r="F50" s="9"/>
      <c r="G50" s="9"/>
      <c r="H50" s="9"/>
      <c r="I50" s="9"/>
      <c r="J50" s="9"/>
      <c r="K50" s="9"/>
    </row>
    <row r="51" spans="3:11" ht="15" thickTop="1" thickBot="1">
      <c r="C51" s="15" t="s">
        <v>19</v>
      </c>
      <c r="D51" s="17"/>
      <c r="E51" s="17">
        <f>D51/100/24*365/31/1.0026</f>
        <v>0</v>
      </c>
      <c r="F51" s="9"/>
      <c r="G51" s="9"/>
      <c r="H51" s="9"/>
      <c r="I51" s="9"/>
      <c r="J51" s="9"/>
      <c r="K51" s="9"/>
    </row>
    <row r="52" spans="3:11" ht="15" thickTop="1" thickBot="1">
      <c r="C52" s="15" t="s">
        <v>139</v>
      </c>
      <c r="D52" s="16">
        <v>0</v>
      </c>
      <c r="E52" s="23">
        <v>0</v>
      </c>
      <c r="F52" s="9"/>
      <c r="G52" s="9"/>
      <c r="H52" s="9"/>
      <c r="I52" s="9"/>
      <c r="J52" s="9"/>
      <c r="K52" s="9"/>
    </row>
    <row r="53" spans="3:11" ht="14.65" thickTop="1">
      <c r="D53" s="91"/>
      <c r="E53" s="91"/>
      <c r="F53" s="9"/>
      <c r="G53" s="9"/>
      <c r="H53" s="9"/>
      <c r="I53" s="9"/>
      <c r="J53" s="9"/>
      <c r="K53" s="9"/>
    </row>
    <row r="54" spans="3:11">
      <c r="D54" s="91"/>
      <c r="E54" s="91"/>
      <c r="F54" s="9"/>
      <c r="G54" s="9"/>
      <c r="H54" s="9"/>
      <c r="I54" s="9"/>
      <c r="J54" s="9"/>
      <c r="K54" s="9"/>
    </row>
    <row r="55" spans="3:11">
      <c r="D55" s="91"/>
      <c r="E55" s="91"/>
      <c r="F55" s="11"/>
      <c r="G55" s="9"/>
      <c r="H55" s="9"/>
      <c r="I55" s="9"/>
      <c r="J55" s="9"/>
      <c r="K55" s="9"/>
    </row>
    <row r="56" spans="3:11">
      <c r="D56" s="91"/>
      <c r="E56" s="91"/>
      <c r="F56" s="9"/>
      <c r="G56" s="9"/>
      <c r="H56" s="9"/>
      <c r="I56" s="9"/>
      <c r="J56" s="9"/>
      <c r="K56" s="9"/>
    </row>
    <row r="57" spans="3:11">
      <c r="D57" s="91"/>
      <c r="E57" s="91"/>
      <c r="F57" s="9"/>
      <c r="G57" s="9"/>
      <c r="H57" s="9"/>
      <c r="I57" s="9"/>
      <c r="J57" s="9"/>
      <c r="K57" s="9"/>
    </row>
    <row r="58" spans="3:11">
      <c r="D58" s="91"/>
      <c r="E58" s="91"/>
      <c r="F58" s="9"/>
      <c r="G58" s="9"/>
      <c r="H58" s="9"/>
      <c r="I58" s="9"/>
      <c r="J58" s="9"/>
      <c r="K58" s="9"/>
    </row>
    <row r="59" spans="3:11">
      <c r="D59" s="91"/>
      <c r="E59" s="91"/>
      <c r="F59" s="9"/>
      <c r="G59" s="9"/>
      <c r="H59" s="9"/>
      <c r="I59" s="9"/>
      <c r="J59" s="9"/>
      <c r="K59" s="9"/>
    </row>
    <row r="60" spans="3:11">
      <c r="D60"/>
      <c r="F60" s="9"/>
      <c r="G60" s="9"/>
      <c r="H60" s="9"/>
      <c r="I60" s="9"/>
      <c r="J60" s="9"/>
      <c r="K60" s="9"/>
    </row>
    <row r="61" spans="3:11">
      <c r="D61"/>
      <c r="F61" s="9"/>
      <c r="G61" s="9"/>
      <c r="H61" s="9"/>
      <c r="I61" s="9"/>
      <c r="J61" s="9"/>
      <c r="K61" s="9"/>
    </row>
    <row r="62" spans="3:11">
      <c r="D62"/>
      <c r="F62" s="9"/>
      <c r="G62" s="9"/>
      <c r="H62" s="9"/>
      <c r="I62" s="9"/>
      <c r="J62" s="9"/>
      <c r="K62" s="9"/>
    </row>
    <row r="63" spans="3:11">
      <c r="D63"/>
      <c r="F63" s="9"/>
      <c r="G63" s="9"/>
      <c r="H63" s="9"/>
      <c r="I63" s="9"/>
      <c r="J63" s="9"/>
      <c r="K63" s="9"/>
    </row>
    <row r="64" spans="3:11" ht="20.25" customHeight="1">
      <c r="D64"/>
      <c r="F64" s="9"/>
      <c r="G64" s="9"/>
      <c r="H64" s="9"/>
      <c r="I64" s="9"/>
      <c r="J64" s="9"/>
      <c r="K64" s="9"/>
    </row>
    <row r="65" spans="4:6">
      <c r="D65" s="91"/>
      <c r="E65" s="91"/>
    </row>
    <row r="66" spans="4:6">
      <c r="D66" s="91"/>
      <c r="E66" s="91"/>
    </row>
    <row r="67" spans="4:6">
      <c r="D67" s="91"/>
      <c r="E67" s="91"/>
      <c r="F67" s="11"/>
    </row>
    <row r="68" spans="4:6">
      <c r="D68" s="91"/>
      <c r="E68" s="91"/>
    </row>
    <row r="69" spans="4:6">
      <c r="D69" s="91"/>
      <c r="E69" s="91"/>
    </row>
    <row r="70" spans="4:6">
      <c r="D70" s="91"/>
      <c r="E70" s="91"/>
    </row>
    <row r="71" spans="4:6">
      <c r="D71" s="91"/>
      <c r="E71" s="91"/>
    </row>
    <row r="72" spans="4:6" ht="20.25" customHeight="1">
      <c r="D72"/>
    </row>
    <row r="73" spans="4:6">
      <c r="D73"/>
    </row>
    <row r="74" spans="4:6">
      <c r="D74"/>
    </row>
    <row r="75" spans="4:6">
      <c r="D75"/>
    </row>
    <row r="77" spans="4:6" ht="20.25" customHeight="1"/>
    <row r="78" spans="4:6" ht="20.25" customHeight="1"/>
    <row r="79" spans="4:6" ht="20.25" customHeight="1"/>
    <row r="80" spans="4:6" ht="20.25" customHeight="1"/>
    <row r="81" ht="36" customHeight="1"/>
    <row r="82" ht="20.25" customHeight="1"/>
    <row r="83" ht="20.25" customHeight="1"/>
    <row r="84" ht="20.25" customHeight="1"/>
    <row r="85" ht="20.25" customHeight="1"/>
    <row r="86" ht="36" customHeight="1"/>
    <row r="87" ht="20.25" customHeight="1"/>
    <row r="88" ht="20.25" customHeight="1"/>
    <row r="89" ht="20.25" customHeight="1"/>
    <row r="90" ht="20.25" customHeight="1"/>
    <row r="91" ht="36" customHeight="1"/>
    <row r="92" ht="20.25" customHeight="1"/>
    <row r="93" ht="20.25" customHeight="1"/>
    <row r="94" ht="20.25" customHeight="1"/>
    <row r="95" ht="20.25" customHeight="1"/>
    <row r="96" ht="36" customHeight="1"/>
    <row r="97" ht="20.25" customHeight="1"/>
    <row r="98" ht="20.25" customHeight="1"/>
    <row r="99" ht="20.25" customHeight="1"/>
    <row r="100" ht="20.25" customHeight="1"/>
    <row r="101" ht="36" customHeight="1"/>
    <row r="102" ht="20.25" customHeight="1"/>
    <row r="103" ht="20.25" customHeight="1"/>
    <row r="104" ht="20.25" customHeight="1"/>
    <row r="105" ht="20.25" customHeight="1"/>
    <row r="106" ht="36" customHeight="1"/>
    <row r="107" ht="20.25" customHeight="1"/>
    <row r="108" ht="20.25" customHeight="1"/>
    <row r="109" ht="20.25" customHeight="1"/>
    <row r="110" ht="20.25" customHeight="1"/>
    <row r="111" ht="36" customHeight="1"/>
    <row r="112" ht="20.25" customHeight="1"/>
    <row r="113" ht="20.25" customHeight="1"/>
    <row r="114" ht="20.25" customHeight="1"/>
    <row r="115" ht="20.25" customHeight="1"/>
    <row r="116" ht="36" customHeight="1"/>
    <row r="117" ht="20.25" customHeight="1"/>
    <row r="118" ht="20.25" customHeight="1"/>
    <row r="119" ht="20.25" customHeight="1"/>
    <row r="120" ht="20.25" customHeight="1"/>
    <row r="121" ht="36" customHeight="1"/>
    <row r="122" ht="20.25" customHeight="1"/>
    <row r="123" ht="20.25" customHeight="1"/>
    <row r="124" ht="20.25" customHeight="1"/>
    <row r="125" ht="20.25" customHeight="1"/>
    <row r="126" ht="36" customHeight="1"/>
    <row r="127" ht="20.25" customHeight="1"/>
    <row r="128" ht="20.25" customHeight="1"/>
    <row r="129" ht="20.25" customHeight="1"/>
    <row r="130" ht="20.25" customHeight="1"/>
    <row r="131" ht="36" customHeight="1"/>
    <row r="132" ht="20.25" customHeight="1"/>
    <row r="133" ht="20.25" customHeight="1"/>
    <row r="134" ht="20.25" customHeight="1"/>
    <row r="135" ht="20.25" customHeight="1"/>
    <row r="136" ht="36" customHeight="1"/>
    <row r="137" ht="20.25" customHeight="1"/>
    <row r="138" ht="20.25" customHeight="1"/>
    <row r="139" ht="20.25" customHeight="1"/>
    <row r="140" ht="20.25" customHeight="1"/>
    <row r="141" ht="36" customHeight="1"/>
    <row r="142" ht="20.25" customHeight="1"/>
    <row r="143" ht="20.25" customHeight="1"/>
    <row r="144" ht="20.25" customHeight="1"/>
    <row r="145" ht="20.25" customHeight="1"/>
    <row r="146" ht="36" customHeight="1"/>
    <row r="147" ht="20.25" customHeight="1"/>
    <row r="148" ht="20.25" customHeight="1"/>
    <row r="149" ht="20.25" customHeight="1"/>
    <row r="150" ht="20.25" customHeight="1"/>
    <row r="151" ht="36" customHeight="1"/>
    <row r="152" ht="20.25" customHeight="1"/>
    <row r="153" ht="20.25" customHeight="1"/>
    <row r="154" ht="20.25" customHeight="1"/>
    <row r="155" ht="20.25" customHeight="1"/>
    <row r="156" ht="36" customHeight="1"/>
    <row r="157" ht="20.25" customHeight="1"/>
    <row r="158" ht="20.25" customHeight="1"/>
    <row r="159" ht="20.25" customHeight="1"/>
    <row r="160" ht="20.25" customHeight="1"/>
    <row r="161" ht="36" customHeight="1"/>
    <row r="162" ht="20.25" customHeight="1"/>
    <row r="163" ht="20.25" customHeight="1"/>
    <row r="164" ht="20.25" customHeight="1"/>
    <row r="165" ht="20.25" customHeight="1"/>
    <row r="166" ht="36" customHeight="1"/>
    <row r="167" ht="20.25" customHeight="1"/>
    <row r="168" ht="20.25" customHeight="1"/>
    <row r="169" ht="20.25" customHeight="1"/>
    <row r="171" ht="36" customHeight="1"/>
    <row r="172" ht="20.25" customHeight="1"/>
    <row r="173" ht="20.25" customHeight="1"/>
    <row r="174" ht="20.25" customHeight="1"/>
    <row r="175" ht="20.25" customHeight="1"/>
    <row r="176" ht="36" customHeight="1"/>
    <row r="177" ht="20.25" customHeight="1"/>
    <row r="178" ht="20.25" customHeight="1"/>
    <row r="179" ht="20.25" customHeight="1"/>
  </sheetData>
  <mergeCells count="47">
    <mergeCell ref="D68:E68"/>
    <mergeCell ref="D69:E69"/>
    <mergeCell ref="D70:E70"/>
    <mergeCell ref="D71:E71"/>
    <mergeCell ref="D57:E57"/>
    <mergeCell ref="D58:E58"/>
    <mergeCell ref="D59:E59"/>
    <mergeCell ref="D65:E65"/>
    <mergeCell ref="D66:E66"/>
    <mergeCell ref="D67:E67"/>
    <mergeCell ref="D56:E56"/>
    <mergeCell ref="D36:E36"/>
    <mergeCell ref="D42:E42"/>
    <mergeCell ref="D43:E43"/>
    <mergeCell ref="D44:E44"/>
    <mergeCell ref="D45:E45"/>
    <mergeCell ref="D46:E46"/>
    <mergeCell ref="D47:E47"/>
    <mergeCell ref="D48:E48"/>
    <mergeCell ref="D53:E53"/>
    <mergeCell ref="D54:E54"/>
    <mergeCell ref="D55:E55"/>
    <mergeCell ref="D35:E35"/>
    <mergeCell ref="F35:G35"/>
    <mergeCell ref="D20:E20"/>
    <mergeCell ref="D21:E21"/>
    <mergeCell ref="D22:E22"/>
    <mergeCell ref="D23:E23"/>
    <mergeCell ref="D24:E24"/>
    <mergeCell ref="D30:E30"/>
    <mergeCell ref="D31:E31"/>
    <mergeCell ref="G31:H31"/>
    <mergeCell ref="D32:E32"/>
    <mergeCell ref="D33:E33"/>
    <mergeCell ref="D34:E34"/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</mergeCell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FC892-E76E-4EDE-8302-B16F204E68D1}">
  <dimension ref="C1:M179"/>
  <sheetViews>
    <sheetView showGridLines="0" workbookViewId="0">
      <selection activeCell="D40" sqref="D40"/>
    </sheetView>
  </sheetViews>
  <sheetFormatPr baseColWidth="10" defaultColWidth="11.3984375" defaultRowHeight="14.25"/>
  <cols>
    <col min="1" max="2" width="7.3984375" customWidth="1"/>
    <col min="3" max="3" width="81.73046875" bestFit="1" customWidth="1"/>
    <col min="4" max="4" width="43" style="40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82" t="s">
        <v>210</v>
      </c>
      <c r="D1" s="82"/>
      <c r="E1" s="82"/>
      <c r="F1" s="82"/>
      <c r="G1" s="82"/>
      <c r="H1" s="82"/>
      <c r="I1" s="82"/>
      <c r="J1" s="82"/>
      <c r="K1" s="82"/>
    </row>
    <row r="2" spans="3:13" ht="30" customHeight="1">
      <c r="C2" s="82"/>
      <c r="D2" s="82"/>
      <c r="E2" s="82"/>
      <c r="F2" s="82"/>
      <c r="G2" s="82"/>
      <c r="H2" s="82"/>
      <c r="I2" s="82"/>
      <c r="J2" s="82"/>
      <c r="K2" s="82"/>
    </row>
    <row r="3" spans="3:13" ht="15" customHeight="1">
      <c r="C3" s="71" t="s">
        <v>2</v>
      </c>
      <c r="D3" s="71"/>
      <c r="E3" s="71"/>
      <c r="F3" s="71"/>
      <c r="G3" s="71"/>
      <c r="H3" s="71"/>
      <c r="I3" s="71"/>
      <c r="J3" s="71"/>
      <c r="K3" s="71"/>
    </row>
    <row r="4" spans="3:13" ht="15" customHeight="1">
      <c r="C4" s="71"/>
      <c r="D4" s="71"/>
      <c r="E4" s="71"/>
      <c r="F4" s="71"/>
      <c r="G4" s="71"/>
      <c r="H4" s="71"/>
      <c r="I4" s="71"/>
      <c r="J4" s="71"/>
      <c r="K4" s="71"/>
    </row>
    <row r="5" spans="3:13" ht="14.65" thickBot="1">
      <c r="C5" s="9"/>
      <c r="D5" s="39"/>
      <c r="E5" s="9"/>
      <c r="F5" s="9"/>
      <c r="G5" s="9"/>
      <c r="H5" s="9"/>
      <c r="I5" s="9"/>
      <c r="J5" s="9"/>
      <c r="K5" s="9"/>
    </row>
    <row r="6" spans="3:13" ht="15.4" thickTop="1" thickBot="1">
      <c r="C6" s="13" t="s">
        <v>3</v>
      </c>
      <c r="D6" s="92" t="s">
        <v>4</v>
      </c>
      <c r="E6" s="92"/>
      <c r="F6" s="10"/>
      <c r="G6" s="10"/>
      <c r="H6" s="9"/>
      <c r="I6" s="9"/>
      <c r="J6" s="9"/>
      <c r="K6" s="9"/>
    </row>
    <row r="7" spans="3:13" ht="15" thickTop="1" thickBot="1">
      <c r="C7" s="14" t="s">
        <v>34</v>
      </c>
      <c r="D7" s="74" t="s">
        <v>211</v>
      </c>
      <c r="E7" s="75"/>
      <c r="F7" s="9"/>
      <c r="G7" s="88"/>
      <c r="H7" s="88"/>
      <c r="I7" s="9"/>
      <c r="J7" s="9"/>
      <c r="K7" s="9"/>
    </row>
    <row r="8" spans="3:13" ht="15" thickTop="1" thickBot="1">
      <c r="C8" s="15" t="s">
        <v>11</v>
      </c>
      <c r="D8" s="102">
        <v>80452297</v>
      </c>
      <c r="E8" s="103"/>
      <c r="F8" s="11"/>
      <c r="G8" s="9"/>
      <c r="H8" s="9"/>
      <c r="I8" s="9"/>
      <c r="J8" s="9"/>
      <c r="K8" s="9"/>
    </row>
    <row r="9" spans="3:13" ht="15" thickTop="1" thickBot="1">
      <c r="C9" s="15" t="s">
        <v>12</v>
      </c>
      <c r="D9" s="89">
        <v>0</v>
      </c>
      <c r="E9" s="90"/>
      <c r="F9" s="9"/>
      <c r="G9" s="11"/>
      <c r="H9" s="9"/>
      <c r="I9" s="9"/>
      <c r="J9" s="9"/>
      <c r="K9" s="9"/>
    </row>
    <row r="10" spans="3:13" ht="15" thickTop="1" thickBot="1">
      <c r="C10" s="15" t="s">
        <v>13</v>
      </c>
      <c r="D10" s="89">
        <f>ROUND(D8/24/1.0026,0)</f>
        <v>3343486</v>
      </c>
      <c r="E10" s="90"/>
      <c r="F10" s="9"/>
      <c r="G10" s="9"/>
      <c r="H10" s="9"/>
      <c r="I10" s="9"/>
      <c r="J10" s="9"/>
      <c r="K10" s="9"/>
    </row>
    <row r="11" spans="3:13" ht="15" thickTop="1" thickBot="1">
      <c r="C11" s="15" t="s">
        <v>14</v>
      </c>
      <c r="D11" s="89">
        <f>ROUND(D9/24/1.0026,0)</f>
        <v>0</v>
      </c>
      <c r="E11" s="90"/>
      <c r="F11" s="9"/>
      <c r="G11" s="9"/>
      <c r="H11" s="9"/>
      <c r="I11" s="9"/>
      <c r="J11" s="9"/>
      <c r="K11" s="9"/>
    </row>
    <row r="12" spans="3:13" ht="15" thickTop="1" thickBot="1">
      <c r="C12" s="15" t="s">
        <v>15</v>
      </c>
      <c r="D12" s="63">
        <f>D11/D10</f>
        <v>0</v>
      </c>
      <c r="E12" s="64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16</v>
      </c>
      <c r="D14" s="42" t="s">
        <v>17</v>
      </c>
      <c r="E14" s="42" t="s">
        <v>130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19</v>
      </c>
      <c r="D15" s="51">
        <v>25.160499999999999</v>
      </c>
      <c r="E15" s="17">
        <f>D15/100/24*365/31/1.0026</f>
        <v>0.12311514926781764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139</v>
      </c>
      <c r="D16" s="16">
        <v>0</v>
      </c>
      <c r="E16" s="17">
        <f>D16/24/1.0026</f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5.4" thickTop="1" thickBot="1">
      <c r="C18" s="13" t="s">
        <v>3</v>
      </c>
      <c r="D18" s="92" t="s">
        <v>21</v>
      </c>
      <c r="E18" s="92"/>
      <c r="F18" s="9"/>
      <c r="G18" s="9"/>
      <c r="H18" s="9"/>
      <c r="I18" s="9"/>
      <c r="J18" s="9"/>
      <c r="K18" s="9"/>
    </row>
    <row r="19" spans="3:11" ht="15" thickTop="1" thickBot="1">
      <c r="C19" s="14" t="s">
        <v>34</v>
      </c>
      <c r="D19" s="74" t="s">
        <v>211</v>
      </c>
      <c r="E19" s="75"/>
      <c r="F19" s="9"/>
      <c r="G19" s="9"/>
      <c r="H19" s="9"/>
      <c r="I19" s="9"/>
      <c r="J19" s="9"/>
      <c r="K19" s="9"/>
    </row>
    <row r="20" spans="3:11" ht="15" thickTop="1" thickBot="1">
      <c r="C20" s="15" t="s">
        <v>11</v>
      </c>
      <c r="D20" s="76">
        <v>10346</v>
      </c>
      <c r="E20" s="77"/>
      <c r="F20" s="11"/>
      <c r="G20" s="9"/>
      <c r="H20" s="9"/>
      <c r="I20" s="9"/>
      <c r="J20" s="9"/>
      <c r="K20" s="9"/>
    </row>
    <row r="21" spans="3:11" ht="15" thickTop="1" thickBot="1">
      <c r="C21" s="15" t="s">
        <v>12</v>
      </c>
      <c r="D21" s="76">
        <v>0</v>
      </c>
      <c r="E21" s="77"/>
      <c r="F21" s="11"/>
      <c r="G21" s="9"/>
      <c r="H21" s="9"/>
      <c r="I21" s="9"/>
      <c r="J21" s="9"/>
      <c r="K21" s="9"/>
    </row>
    <row r="22" spans="3:11" ht="15" thickTop="1" thickBot="1">
      <c r="C22" s="15" t="s">
        <v>13</v>
      </c>
      <c r="D22" s="76">
        <f>ROUND(D20/24/1.0026,0)</f>
        <v>430</v>
      </c>
      <c r="E22" s="77"/>
      <c r="F22" s="9"/>
      <c r="G22" s="9"/>
      <c r="H22" s="9"/>
      <c r="I22" s="9"/>
      <c r="J22" s="9"/>
      <c r="K22" s="9"/>
    </row>
    <row r="23" spans="3:11" ht="15" thickTop="1" thickBot="1">
      <c r="C23" s="15" t="s">
        <v>14</v>
      </c>
      <c r="D23" s="89">
        <f>ROUND(D21/24/1.0026,0)</f>
        <v>0</v>
      </c>
      <c r="E23" s="90"/>
      <c r="F23" s="9"/>
      <c r="G23" s="9"/>
      <c r="H23" s="9"/>
      <c r="I23" s="9"/>
      <c r="J23" s="9"/>
      <c r="K23" s="9"/>
    </row>
    <row r="24" spans="3:11" ht="15" thickTop="1" thickBot="1">
      <c r="C24" s="15" t="s">
        <v>15</v>
      </c>
      <c r="D24" s="63">
        <f>D23/D22</f>
        <v>0</v>
      </c>
      <c r="E24" s="64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16</v>
      </c>
      <c r="D26" s="42" t="s">
        <v>17</v>
      </c>
      <c r="E26" s="42" t="s">
        <v>130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19</v>
      </c>
      <c r="D27" s="17">
        <v>40.209099999999999</v>
      </c>
      <c r="E27" s="17">
        <f>D27/100/24*365/31/1.0026</f>
        <v>0.19675083358536624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139</v>
      </c>
      <c r="D28" s="16"/>
      <c r="E28" s="17">
        <f>D28/100/24*365/31/1.0026</f>
        <v>0</v>
      </c>
      <c r="F28" s="9"/>
      <c r="G28" s="9"/>
      <c r="H28" s="9"/>
      <c r="I28" s="9"/>
      <c r="J28" s="9"/>
      <c r="K28" s="9"/>
    </row>
    <row r="29" spans="3:11" ht="15" thickTop="1" thickBot="1">
      <c r="F29" s="9"/>
      <c r="G29" s="9"/>
      <c r="H29" s="9"/>
      <c r="I29" s="9"/>
      <c r="J29" s="9"/>
      <c r="K29" s="9"/>
    </row>
    <row r="30" spans="3:11" ht="15.4" thickTop="1" thickBot="1">
      <c r="C30" s="13" t="s">
        <v>24</v>
      </c>
      <c r="D30" s="92" t="s">
        <v>4</v>
      </c>
      <c r="E30" s="92"/>
      <c r="F30" s="10"/>
      <c r="G30" s="10"/>
      <c r="H30" s="9"/>
      <c r="I30" s="9"/>
      <c r="J30" s="9"/>
      <c r="K30" s="9"/>
    </row>
    <row r="31" spans="3:11" ht="15" thickTop="1" thickBot="1">
      <c r="C31" s="14" t="s">
        <v>34</v>
      </c>
      <c r="D31" s="74" t="s">
        <v>211</v>
      </c>
      <c r="E31" s="75"/>
      <c r="F31" s="9"/>
      <c r="G31" s="88"/>
      <c r="H31" s="88"/>
      <c r="I31" s="9"/>
      <c r="J31" s="9"/>
      <c r="K31" s="9"/>
    </row>
    <row r="32" spans="3:11" ht="15" thickTop="1" thickBot="1">
      <c r="C32" s="15" t="s">
        <v>11</v>
      </c>
      <c r="D32" s="89">
        <v>71256466</v>
      </c>
      <c r="E32" s="90"/>
      <c r="F32" s="11"/>
      <c r="G32" s="9"/>
      <c r="H32" s="9"/>
      <c r="I32" s="9"/>
      <c r="J32" s="9"/>
      <c r="K32" s="9"/>
    </row>
    <row r="33" spans="3:13" ht="15" thickTop="1" thickBot="1">
      <c r="C33" s="15" t="s">
        <v>12</v>
      </c>
      <c r="D33" s="76">
        <v>18047209</v>
      </c>
      <c r="E33" s="77"/>
      <c r="F33" s="9"/>
      <c r="G33" s="11"/>
      <c r="H33" s="9"/>
      <c r="I33" s="9"/>
      <c r="J33" s="9"/>
      <c r="K33" s="9"/>
    </row>
    <row r="34" spans="3:13" ht="15" thickTop="1" thickBot="1">
      <c r="C34" s="15" t="s">
        <v>13</v>
      </c>
      <c r="D34" s="89">
        <f>ROUND(D32/24/1.0026,0)</f>
        <v>2961320</v>
      </c>
      <c r="E34" s="90"/>
      <c r="F34" s="9"/>
      <c r="G34" s="9"/>
      <c r="H34" s="9"/>
      <c r="I34" s="9"/>
      <c r="J34" s="9"/>
      <c r="K34" s="9"/>
    </row>
    <row r="35" spans="3:13" ht="15" thickTop="1" thickBot="1">
      <c r="C35" s="15" t="s">
        <v>14</v>
      </c>
      <c r="D35" s="89">
        <f>ROUND(D33/24/1.0026,0)</f>
        <v>750017</v>
      </c>
      <c r="E35" s="90"/>
      <c r="F35" s="83"/>
      <c r="G35" s="83"/>
      <c r="H35" s="9"/>
      <c r="I35" s="9"/>
      <c r="J35" s="9"/>
      <c r="K35" s="9"/>
    </row>
    <row r="36" spans="3:13" ht="15" thickTop="1" thickBot="1">
      <c r="C36" s="15" t="s">
        <v>15</v>
      </c>
      <c r="D36" s="63">
        <f>D35/D34</f>
        <v>0.25327117636729568</v>
      </c>
      <c r="E36" s="64"/>
      <c r="F36" s="9"/>
      <c r="G36" s="9"/>
      <c r="H36" s="9"/>
      <c r="I36" s="9"/>
      <c r="J36" s="9"/>
      <c r="K36" s="9"/>
    </row>
    <row r="37" spans="3:13" ht="15" thickTop="1" thickBot="1">
      <c r="F37" s="9"/>
      <c r="G37" s="9"/>
      <c r="H37" s="9"/>
      <c r="I37" s="9"/>
      <c r="J37" s="9"/>
      <c r="K37" s="9"/>
      <c r="M37" s="12"/>
    </row>
    <row r="38" spans="3:13" ht="41.25" thickTop="1" thickBot="1">
      <c r="C38" s="15" t="s">
        <v>16</v>
      </c>
      <c r="D38" s="42" t="s">
        <v>17</v>
      </c>
      <c r="E38" s="42" t="s">
        <v>130</v>
      </c>
      <c r="F38" s="9"/>
      <c r="G38" s="9"/>
      <c r="H38" s="9"/>
      <c r="I38" s="9"/>
      <c r="J38" s="9"/>
      <c r="K38" s="9"/>
    </row>
    <row r="39" spans="3:13" ht="15" thickTop="1" thickBot="1">
      <c r="C39" s="15" t="s">
        <v>19</v>
      </c>
      <c r="D39" s="17">
        <v>25.160499999999999</v>
      </c>
      <c r="E39" s="17">
        <f>D39/100/24*365/31/1.0026</f>
        <v>0.12311514926781764</v>
      </c>
      <c r="F39" s="9"/>
      <c r="G39" s="9"/>
      <c r="H39" s="9"/>
      <c r="I39" s="9"/>
      <c r="J39" s="9"/>
      <c r="K39" s="9"/>
    </row>
    <row r="40" spans="3:13" ht="15" thickTop="1" thickBot="1">
      <c r="C40" s="15" t="s">
        <v>139</v>
      </c>
      <c r="D40" s="16">
        <v>0</v>
      </c>
      <c r="E40" s="54"/>
      <c r="F40" s="9"/>
      <c r="G40" s="9"/>
      <c r="H40" s="9"/>
      <c r="I40" s="9"/>
      <c r="J40" s="9"/>
      <c r="K40" s="9"/>
    </row>
    <row r="41" spans="3:13" ht="15" thickTop="1" thickBot="1">
      <c r="F41" s="9"/>
      <c r="G41" s="9"/>
      <c r="H41" s="9"/>
      <c r="I41" s="9"/>
      <c r="J41" s="9"/>
      <c r="K41" s="9"/>
    </row>
    <row r="42" spans="3:13" ht="15.4" thickTop="1" thickBot="1">
      <c r="C42" s="13" t="s">
        <v>24</v>
      </c>
      <c r="D42" s="92" t="s">
        <v>21</v>
      </c>
      <c r="E42" s="92"/>
      <c r="F42" s="9"/>
      <c r="G42" s="9"/>
      <c r="H42" s="9"/>
      <c r="I42" s="9"/>
      <c r="J42" s="9"/>
      <c r="K42" s="9"/>
    </row>
    <row r="43" spans="3:13" ht="15" thickTop="1" thickBot="1">
      <c r="C43" s="14" t="s">
        <v>34</v>
      </c>
      <c r="D43" s="74" t="s">
        <v>211</v>
      </c>
      <c r="E43" s="75"/>
      <c r="F43" s="9"/>
      <c r="G43" s="9"/>
      <c r="H43" s="9"/>
      <c r="I43" s="9"/>
      <c r="J43" s="9"/>
      <c r="K43" s="9"/>
    </row>
    <row r="44" spans="3:13" ht="15" thickTop="1" thickBot="1">
      <c r="C44" s="15" t="s">
        <v>11</v>
      </c>
      <c r="D44" s="76">
        <v>0</v>
      </c>
      <c r="E44" s="77"/>
      <c r="F44" s="11"/>
      <c r="G44" s="9"/>
      <c r="H44" s="9"/>
      <c r="I44" s="9"/>
      <c r="J44" s="9"/>
      <c r="K44" s="9"/>
    </row>
    <row r="45" spans="3:13" ht="15" thickTop="1" thickBot="1">
      <c r="C45" s="15" t="s">
        <v>12</v>
      </c>
      <c r="D45" s="76">
        <v>0</v>
      </c>
      <c r="E45" s="77"/>
      <c r="F45" s="9"/>
      <c r="G45" s="9"/>
      <c r="H45" s="9"/>
      <c r="I45" s="9"/>
      <c r="J45" s="9"/>
      <c r="K45" s="9"/>
    </row>
    <row r="46" spans="3:13" ht="15" thickTop="1" thickBot="1">
      <c r="C46" s="15" t="s">
        <v>13</v>
      </c>
      <c r="D46" s="76">
        <f>ROUND(D44/24/1.0026,0)</f>
        <v>0</v>
      </c>
      <c r="E46" s="77"/>
      <c r="F46" s="9"/>
      <c r="G46" s="9"/>
      <c r="H46" s="9"/>
      <c r="I46" s="9"/>
      <c r="J46" s="9"/>
      <c r="K46" s="9"/>
    </row>
    <row r="47" spans="3:13" ht="15" thickTop="1" thickBot="1">
      <c r="C47" s="15" t="s">
        <v>14</v>
      </c>
      <c r="D47" s="76">
        <f>ROUND(D45/24/1.0026,0)</f>
        <v>0</v>
      </c>
      <c r="E47" s="77"/>
      <c r="F47" s="9"/>
      <c r="G47" s="9"/>
      <c r="H47" s="9"/>
      <c r="I47" s="9"/>
      <c r="J47" s="9"/>
      <c r="K47" s="9"/>
    </row>
    <row r="48" spans="3:13" ht="15" thickTop="1" thickBot="1">
      <c r="C48" s="15" t="s">
        <v>15</v>
      </c>
      <c r="D48" s="63" t="e">
        <f>D47/D46</f>
        <v>#DIV/0!</v>
      </c>
      <c r="E48" s="64"/>
      <c r="F48" s="9"/>
      <c r="G48" s="9"/>
      <c r="H48" s="9"/>
      <c r="I48" s="9"/>
      <c r="J48" s="9"/>
      <c r="K48" s="9"/>
    </row>
    <row r="49" spans="3:11" ht="15.75" customHeight="1" thickTop="1" thickBot="1">
      <c r="F49" s="9"/>
      <c r="G49" s="9"/>
      <c r="H49" s="9"/>
      <c r="I49" s="9"/>
      <c r="J49" s="9"/>
      <c r="K49" s="9"/>
    </row>
    <row r="50" spans="3:11" ht="41.25" thickTop="1" thickBot="1">
      <c r="C50" s="15" t="s">
        <v>16</v>
      </c>
      <c r="D50" s="42" t="s">
        <v>17</v>
      </c>
      <c r="E50" s="42" t="s">
        <v>130</v>
      </c>
      <c r="F50" s="9"/>
      <c r="G50" s="9"/>
      <c r="H50" s="9"/>
      <c r="I50" s="9"/>
      <c r="J50" s="9"/>
      <c r="K50" s="9"/>
    </row>
    <row r="51" spans="3:11" ht="15" thickTop="1" thickBot="1">
      <c r="C51" s="15" t="s">
        <v>19</v>
      </c>
      <c r="D51" s="17"/>
      <c r="E51" s="17">
        <f>D51/100/24*365/31/1.0026</f>
        <v>0</v>
      </c>
      <c r="F51" s="9"/>
      <c r="G51" s="9"/>
      <c r="H51" s="9"/>
      <c r="I51" s="9"/>
      <c r="J51" s="9"/>
      <c r="K51" s="9"/>
    </row>
    <row r="52" spans="3:11" ht="15" thickTop="1" thickBot="1">
      <c r="C52" s="15" t="s">
        <v>139</v>
      </c>
      <c r="D52" s="16">
        <v>0</v>
      </c>
      <c r="E52" s="23">
        <v>0</v>
      </c>
      <c r="F52" s="9"/>
      <c r="G52" s="9"/>
      <c r="H52" s="9"/>
      <c r="I52" s="9"/>
      <c r="J52" s="9"/>
      <c r="K52" s="9"/>
    </row>
    <row r="53" spans="3:11" ht="14.65" thickTop="1">
      <c r="D53" s="91"/>
      <c r="E53" s="91"/>
      <c r="F53" s="9"/>
      <c r="G53" s="9"/>
      <c r="H53" s="9"/>
      <c r="I53" s="9"/>
      <c r="J53" s="9"/>
      <c r="K53" s="9"/>
    </row>
    <row r="54" spans="3:11">
      <c r="D54" s="91"/>
      <c r="E54" s="91"/>
      <c r="F54" s="9"/>
      <c r="G54" s="9"/>
      <c r="H54" s="9"/>
      <c r="I54" s="9"/>
      <c r="J54" s="9"/>
      <c r="K54" s="9"/>
    </row>
    <row r="55" spans="3:11">
      <c r="D55" s="91"/>
      <c r="E55" s="91"/>
      <c r="F55" s="11"/>
      <c r="G55" s="9"/>
      <c r="H55" s="9"/>
      <c r="I55" s="9"/>
      <c r="J55" s="9"/>
      <c r="K55" s="9"/>
    </row>
    <row r="56" spans="3:11">
      <c r="D56" s="91"/>
      <c r="E56" s="91"/>
      <c r="F56" s="9"/>
      <c r="G56" s="9"/>
      <c r="H56" s="9"/>
      <c r="I56" s="9"/>
      <c r="J56" s="9"/>
      <c r="K56" s="9"/>
    </row>
    <row r="57" spans="3:11">
      <c r="D57" s="91"/>
      <c r="E57" s="91"/>
      <c r="F57" s="9"/>
      <c r="G57" s="9"/>
      <c r="H57" s="9"/>
      <c r="I57" s="9"/>
      <c r="J57" s="9"/>
      <c r="K57" s="9"/>
    </row>
    <row r="58" spans="3:11">
      <c r="D58" s="91"/>
      <c r="E58" s="91"/>
      <c r="F58" s="9"/>
      <c r="G58" s="9"/>
      <c r="H58" s="9"/>
      <c r="I58" s="9"/>
      <c r="J58" s="9"/>
      <c r="K58" s="9"/>
    </row>
    <row r="59" spans="3:11">
      <c r="D59" s="91"/>
      <c r="E59" s="91"/>
      <c r="F59" s="9"/>
      <c r="G59" s="9"/>
      <c r="H59" s="9"/>
      <c r="I59" s="9"/>
      <c r="J59" s="9"/>
      <c r="K59" s="9"/>
    </row>
    <row r="60" spans="3:11">
      <c r="D60"/>
      <c r="F60" s="9"/>
      <c r="G60" s="9"/>
      <c r="H60" s="9"/>
      <c r="I60" s="9"/>
      <c r="J60" s="9"/>
      <c r="K60" s="9"/>
    </row>
    <row r="61" spans="3:11">
      <c r="D61"/>
      <c r="F61" s="9"/>
      <c r="G61" s="9"/>
      <c r="H61" s="9"/>
      <c r="I61" s="9"/>
      <c r="J61" s="9"/>
      <c r="K61" s="9"/>
    </row>
    <row r="62" spans="3:11">
      <c r="D62"/>
      <c r="F62" s="9"/>
      <c r="G62" s="9"/>
      <c r="H62" s="9"/>
      <c r="I62" s="9"/>
      <c r="J62" s="9"/>
      <c r="K62" s="9"/>
    </row>
    <row r="63" spans="3:11">
      <c r="D63"/>
      <c r="F63" s="9"/>
      <c r="G63" s="9"/>
      <c r="H63" s="9"/>
      <c r="I63" s="9"/>
      <c r="J63" s="9"/>
      <c r="K63" s="9"/>
    </row>
    <row r="64" spans="3:11" ht="20.25" customHeight="1">
      <c r="D64"/>
      <c r="F64" s="9"/>
      <c r="G64" s="9"/>
      <c r="H64" s="9"/>
      <c r="I64" s="9"/>
      <c r="J64" s="9"/>
      <c r="K64" s="9"/>
    </row>
    <row r="65" spans="4:6">
      <c r="D65" s="91"/>
      <c r="E65" s="91"/>
    </row>
    <row r="66" spans="4:6">
      <c r="D66" s="91"/>
      <c r="E66" s="91"/>
    </row>
    <row r="67" spans="4:6">
      <c r="D67" s="91"/>
      <c r="E67" s="91"/>
      <c r="F67" s="11"/>
    </row>
    <row r="68" spans="4:6">
      <c r="D68" s="91"/>
      <c r="E68" s="91"/>
    </row>
    <row r="69" spans="4:6">
      <c r="D69" s="91"/>
      <c r="E69" s="91"/>
    </row>
    <row r="70" spans="4:6">
      <c r="D70" s="91"/>
      <c r="E70" s="91"/>
    </row>
    <row r="71" spans="4:6">
      <c r="D71" s="91"/>
      <c r="E71" s="91"/>
    </row>
    <row r="72" spans="4:6" ht="20.25" customHeight="1">
      <c r="D72"/>
    </row>
    <row r="73" spans="4:6">
      <c r="D73"/>
    </row>
    <row r="74" spans="4:6">
      <c r="D74"/>
    </row>
    <row r="75" spans="4:6">
      <c r="D75"/>
    </row>
    <row r="77" spans="4:6" ht="20.25" customHeight="1"/>
    <row r="78" spans="4:6" ht="20.25" customHeight="1"/>
    <row r="79" spans="4:6" ht="20.25" customHeight="1"/>
    <row r="80" spans="4:6" ht="20.25" customHeight="1"/>
    <row r="81" ht="36" customHeight="1"/>
    <row r="82" ht="20.25" customHeight="1"/>
    <row r="83" ht="20.25" customHeight="1"/>
    <row r="84" ht="20.25" customHeight="1"/>
    <row r="85" ht="20.25" customHeight="1"/>
    <row r="86" ht="36" customHeight="1"/>
    <row r="87" ht="20.25" customHeight="1"/>
    <row r="88" ht="20.25" customHeight="1"/>
    <row r="89" ht="20.25" customHeight="1"/>
    <row r="90" ht="20.25" customHeight="1"/>
    <row r="91" ht="36" customHeight="1"/>
    <row r="92" ht="20.25" customHeight="1"/>
    <row r="93" ht="20.25" customHeight="1"/>
    <row r="94" ht="20.25" customHeight="1"/>
    <row r="95" ht="20.25" customHeight="1"/>
    <row r="96" ht="36" customHeight="1"/>
    <row r="97" ht="20.25" customHeight="1"/>
    <row r="98" ht="20.25" customHeight="1"/>
    <row r="99" ht="20.25" customHeight="1"/>
    <row r="100" ht="20.25" customHeight="1"/>
    <row r="101" ht="36" customHeight="1"/>
    <row r="102" ht="20.25" customHeight="1"/>
    <row r="103" ht="20.25" customHeight="1"/>
    <row r="104" ht="20.25" customHeight="1"/>
    <row r="105" ht="20.25" customHeight="1"/>
    <row r="106" ht="36" customHeight="1"/>
    <row r="107" ht="20.25" customHeight="1"/>
    <row r="108" ht="20.25" customHeight="1"/>
    <row r="109" ht="20.25" customHeight="1"/>
    <row r="110" ht="20.25" customHeight="1"/>
    <row r="111" ht="36" customHeight="1"/>
    <row r="112" ht="20.25" customHeight="1"/>
    <row r="113" ht="20.25" customHeight="1"/>
    <row r="114" ht="20.25" customHeight="1"/>
    <row r="115" ht="20.25" customHeight="1"/>
    <row r="116" ht="36" customHeight="1"/>
    <row r="117" ht="20.25" customHeight="1"/>
    <row r="118" ht="20.25" customHeight="1"/>
    <row r="119" ht="20.25" customHeight="1"/>
    <row r="120" ht="20.25" customHeight="1"/>
    <row r="121" ht="36" customHeight="1"/>
    <row r="122" ht="20.25" customHeight="1"/>
    <row r="123" ht="20.25" customHeight="1"/>
    <row r="124" ht="20.25" customHeight="1"/>
    <row r="125" ht="20.25" customHeight="1"/>
    <row r="126" ht="36" customHeight="1"/>
    <row r="127" ht="20.25" customHeight="1"/>
    <row r="128" ht="20.25" customHeight="1"/>
    <row r="129" ht="20.25" customHeight="1"/>
    <row r="130" ht="20.25" customHeight="1"/>
    <row r="131" ht="36" customHeight="1"/>
    <row r="132" ht="20.25" customHeight="1"/>
    <row r="133" ht="20.25" customHeight="1"/>
    <row r="134" ht="20.25" customHeight="1"/>
    <row r="135" ht="20.25" customHeight="1"/>
    <row r="136" ht="36" customHeight="1"/>
    <row r="137" ht="20.25" customHeight="1"/>
    <row r="138" ht="20.25" customHeight="1"/>
    <row r="139" ht="20.25" customHeight="1"/>
    <row r="140" ht="20.25" customHeight="1"/>
    <row r="141" ht="36" customHeight="1"/>
    <row r="142" ht="20.25" customHeight="1"/>
    <row r="143" ht="20.25" customHeight="1"/>
    <row r="144" ht="20.25" customHeight="1"/>
    <row r="145" ht="20.25" customHeight="1"/>
    <row r="146" ht="36" customHeight="1"/>
    <row r="147" ht="20.25" customHeight="1"/>
    <row r="148" ht="20.25" customHeight="1"/>
    <row r="149" ht="20.25" customHeight="1"/>
    <row r="150" ht="20.25" customHeight="1"/>
    <row r="151" ht="36" customHeight="1"/>
    <row r="152" ht="20.25" customHeight="1"/>
    <row r="153" ht="20.25" customHeight="1"/>
    <row r="154" ht="20.25" customHeight="1"/>
    <row r="155" ht="20.25" customHeight="1"/>
    <row r="156" ht="36" customHeight="1"/>
    <row r="157" ht="20.25" customHeight="1"/>
    <row r="158" ht="20.25" customHeight="1"/>
    <row r="159" ht="20.25" customHeight="1"/>
    <row r="160" ht="20.25" customHeight="1"/>
    <row r="161" ht="36" customHeight="1"/>
    <row r="162" ht="20.25" customHeight="1"/>
    <row r="163" ht="20.25" customHeight="1"/>
    <row r="164" ht="20.25" customHeight="1"/>
    <row r="165" ht="20.25" customHeight="1"/>
    <row r="166" ht="36" customHeight="1"/>
    <row r="167" ht="20.25" customHeight="1"/>
    <row r="168" ht="20.25" customHeight="1"/>
    <row r="169" ht="20.25" customHeight="1"/>
    <row r="171" ht="36" customHeight="1"/>
    <row r="172" ht="20.25" customHeight="1"/>
    <row r="173" ht="20.25" customHeight="1"/>
    <row r="174" ht="20.25" customHeight="1"/>
    <row r="175" ht="20.25" customHeight="1"/>
    <row r="176" ht="36" customHeight="1"/>
    <row r="177" ht="20.25" customHeight="1"/>
    <row r="178" ht="20.25" customHeight="1"/>
    <row r="179" ht="20.25" customHeight="1"/>
  </sheetData>
  <mergeCells count="47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35:E35"/>
    <mergeCell ref="F35:G35"/>
    <mergeCell ref="D20:E20"/>
    <mergeCell ref="D21:E21"/>
    <mergeCell ref="D22:E22"/>
    <mergeCell ref="D23:E23"/>
    <mergeCell ref="D24:E24"/>
    <mergeCell ref="D30:E30"/>
    <mergeCell ref="D31:E31"/>
    <mergeCell ref="G31:H31"/>
    <mergeCell ref="D32:E32"/>
    <mergeCell ref="D33:E33"/>
    <mergeCell ref="D34:E34"/>
    <mergeCell ref="D56:E56"/>
    <mergeCell ref="D36:E36"/>
    <mergeCell ref="D42:E42"/>
    <mergeCell ref="D43:E43"/>
    <mergeCell ref="D44:E44"/>
    <mergeCell ref="D45:E45"/>
    <mergeCell ref="D46:E46"/>
    <mergeCell ref="D47:E47"/>
    <mergeCell ref="D48:E48"/>
    <mergeCell ref="D53:E53"/>
    <mergeCell ref="D54:E54"/>
    <mergeCell ref="D55:E55"/>
    <mergeCell ref="D68:E68"/>
    <mergeCell ref="D69:E69"/>
    <mergeCell ref="D70:E70"/>
    <mergeCell ref="D71:E71"/>
    <mergeCell ref="D57:E57"/>
    <mergeCell ref="D58:E58"/>
    <mergeCell ref="D59:E59"/>
    <mergeCell ref="D65:E65"/>
    <mergeCell ref="D66:E66"/>
    <mergeCell ref="D67:E67"/>
  </mergeCell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C67C5-BBAC-4640-BDB5-D5598E688D6A}">
  <dimension ref="A1:K95"/>
  <sheetViews>
    <sheetView showGridLines="0" topLeftCell="A25" zoomScale="70" zoomScaleNormal="70" workbookViewId="0">
      <selection activeCell="J23" sqref="J23:K23"/>
    </sheetView>
  </sheetViews>
  <sheetFormatPr baseColWidth="10" defaultColWidth="11.3984375" defaultRowHeight="14.25"/>
  <cols>
    <col min="3" max="3" width="75.3984375" customWidth="1"/>
    <col min="4" max="10" width="30.265625" customWidth="1"/>
    <col min="11" max="11" width="30.265625" style="9" customWidth="1"/>
    <col min="12" max="12" width="14.265625" style="9" bestFit="1" customWidth="1"/>
    <col min="13" max="14" width="11.3984375" style="9"/>
    <col min="15" max="15" width="16.3984375" style="9" bestFit="1" customWidth="1"/>
    <col min="16" max="17" width="11.3984375" style="9"/>
    <col min="18" max="18" width="16.3984375" style="9" bestFit="1" customWidth="1"/>
    <col min="19" max="16384" width="11.3984375" style="9"/>
  </cols>
  <sheetData>
    <row r="1" spans="3:11" s="9" customFormat="1" ht="19.5" customHeight="1">
      <c r="C1" s="72" t="s">
        <v>212</v>
      </c>
      <c r="D1" s="72"/>
      <c r="E1" s="72"/>
      <c r="F1" s="72"/>
      <c r="G1" s="72"/>
      <c r="H1" s="72"/>
      <c r="I1" s="72"/>
      <c r="J1" s="72"/>
      <c r="K1" s="72"/>
    </row>
    <row r="2" spans="3:11" s="9" customFormat="1" ht="29.25" customHeight="1">
      <c r="C2" s="72"/>
      <c r="D2" s="72"/>
      <c r="E2" s="72"/>
      <c r="F2" s="72"/>
      <c r="G2" s="72"/>
      <c r="H2" s="72"/>
      <c r="I2" s="72"/>
      <c r="J2" s="72"/>
      <c r="K2" s="72"/>
    </row>
    <row r="3" spans="3:11" s="9" customFormat="1" ht="14.25" customHeight="1">
      <c r="C3" s="71" t="s">
        <v>2</v>
      </c>
      <c r="D3" s="71"/>
      <c r="E3" s="71"/>
      <c r="F3" s="71"/>
      <c r="G3" s="71"/>
      <c r="H3" s="71"/>
      <c r="I3" s="71"/>
      <c r="J3" s="71"/>
      <c r="K3" s="71"/>
    </row>
    <row r="4" spans="3:11" s="9" customFormat="1" ht="14.25" customHeight="1">
      <c r="C4" s="71"/>
      <c r="D4" s="71"/>
      <c r="E4" s="71"/>
      <c r="F4" s="71"/>
      <c r="G4" s="71"/>
      <c r="H4" s="71"/>
      <c r="I4" s="71"/>
      <c r="J4" s="71"/>
      <c r="K4" s="71"/>
    </row>
    <row r="5" spans="3:11" s="9" customFormat="1" ht="13.5"/>
    <row r="6" spans="3:11" s="9" customFormat="1" ht="16.5" customHeight="1" thickBot="1">
      <c r="C6" s="13" t="s">
        <v>3</v>
      </c>
      <c r="D6" s="94" t="s">
        <v>4</v>
      </c>
      <c r="E6" s="94"/>
      <c r="F6" s="94"/>
      <c r="G6" s="94"/>
      <c r="H6" s="94"/>
      <c r="I6" s="94"/>
      <c r="J6" s="94"/>
      <c r="K6" s="95"/>
    </row>
    <row r="7" spans="3:11" s="9" customFormat="1" thickTop="1" thickBot="1">
      <c r="C7" s="14" t="s">
        <v>26</v>
      </c>
      <c r="D7" s="74" t="s">
        <v>27</v>
      </c>
      <c r="E7" s="75"/>
      <c r="F7" s="74" t="s">
        <v>28</v>
      </c>
      <c r="G7" s="75"/>
      <c r="H7" s="74" t="s">
        <v>29</v>
      </c>
      <c r="I7" s="75"/>
      <c r="J7" s="74" t="s">
        <v>30</v>
      </c>
      <c r="K7" s="75"/>
    </row>
    <row r="8" spans="3:11" s="9" customFormat="1" thickTop="1" thickBot="1">
      <c r="C8" s="15" t="s">
        <v>11</v>
      </c>
      <c r="D8" s="76">
        <v>201931853</v>
      </c>
      <c r="E8" s="77"/>
      <c r="F8" s="76">
        <v>201931853</v>
      </c>
      <c r="G8" s="77"/>
      <c r="H8" s="76">
        <v>201931853</v>
      </c>
      <c r="I8" s="77"/>
      <c r="J8" s="76">
        <v>201931853</v>
      </c>
      <c r="K8" s="77"/>
    </row>
    <row r="9" spans="3:11" s="9" customFormat="1" thickTop="1" thickBot="1">
      <c r="C9" s="15" t="s">
        <v>12</v>
      </c>
      <c r="D9" s="76">
        <v>0</v>
      </c>
      <c r="E9" s="77"/>
      <c r="F9" s="76">
        <v>0</v>
      </c>
      <c r="G9" s="77"/>
      <c r="H9" s="76"/>
      <c r="I9" s="77"/>
      <c r="J9" s="76"/>
      <c r="K9" s="77"/>
    </row>
    <row r="10" spans="3:11" s="9" customFormat="1" thickTop="1" thickBot="1">
      <c r="C10" s="15" t="s">
        <v>13</v>
      </c>
      <c r="D10" s="76">
        <f t="shared" ref="D10" si="0">D8/1.0026/24</f>
        <v>8392007.9875656627</v>
      </c>
      <c r="E10" s="77"/>
      <c r="F10" s="76">
        <f t="shared" ref="F10:J10" si="1">F8/1.0026/24</f>
        <v>8392007.9875656627</v>
      </c>
      <c r="G10" s="77"/>
      <c r="H10" s="76">
        <f t="shared" si="1"/>
        <v>8392007.9875656627</v>
      </c>
      <c r="I10" s="77"/>
      <c r="J10" s="76">
        <f t="shared" si="1"/>
        <v>8392007.9875656627</v>
      </c>
      <c r="K10" s="77"/>
    </row>
    <row r="11" spans="3:11" s="9" customFormat="1" thickTop="1" thickBot="1">
      <c r="C11" s="15" t="s">
        <v>14</v>
      </c>
      <c r="D11" s="76">
        <f t="shared" ref="D11" si="2">D9/24/1.0026</f>
        <v>0</v>
      </c>
      <c r="E11" s="77"/>
      <c r="F11" s="76">
        <f t="shared" ref="F11" si="3">F9/24/1.0026</f>
        <v>0</v>
      </c>
      <c r="G11" s="77"/>
      <c r="H11" s="76">
        <f>H9/24/1.0026</f>
        <v>0</v>
      </c>
      <c r="I11" s="77"/>
      <c r="J11" s="76">
        <f>J9/24/1.0026</f>
        <v>0</v>
      </c>
      <c r="K11" s="77"/>
    </row>
    <row r="12" spans="3:11" s="9" customFormat="1" thickTop="1" thickBot="1">
      <c r="C12" s="15" t="s">
        <v>15</v>
      </c>
      <c r="D12" s="63">
        <f>D11/D10</f>
        <v>0</v>
      </c>
      <c r="E12" s="64"/>
      <c r="F12" s="63">
        <f t="shared" ref="F12" si="4">F11/F10</f>
        <v>0</v>
      </c>
      <c r="G12" s="64"/>
      <c r="H12" s="63">
        <f t="shared" ref="H12" si="5">H11/H10</f>
        <v>0</v>
      </c>
      <c r="I12" s="64"/>
      <c r="J12" s="63">
        <f t="shared" ref="J12" si="6">J11/J10</f>
        <v>0</v>
      </c>
      <c r="K12" s="64"/>
    </row>
    <row r="13" spans="3:11" s="9" customFormat="1" ht="14.65" thickTop="1">
      <c r="C13"/>
    </row>
    <row r="14" spans="3:11" s="9" customFormat="1" ht="14.65" thickBot="1">
      <c r="C14"/>
      <c r="D14"/>
      <c r="E14"/>
      <c r="F14"/>
      <c r="G14"/>
      <c r="H14"/>
      <c r="I14"/>
      <c r="K14" s="11"/>
    </row>
    <row r="15" spans="3:11" s="9" customFormat="1" ht="15" thickTop="1" thickBot="1">
      <c r="C15"/>
      <c r="D15" s="74" t="s">
        <v>27</v>
      </c>
      <c r="E15" s="75"/>
      <c r="F15" s="74" t="s">
        <v>28</v>
      </c>
      <c r="G15" s="75"/>
      <c r="H15" s="74" t="s">
        <v>29</v>
      </c>
      <c r="I15" s="75"/>
      <c r="J15" s="74" t="s">
        <v>30</v>
      </c>
      <c r="K15" s="75"/>
    </row>
    <row r="16" spans="3:11" s="9" customFormat="1" ht="41.25" thickTop="1" thickBot="1">
      <c r="C16" s="15" t="s">
        <v>16</v>
      </c>
      <c r="D16" s="42" t="s">
        <v>133</v>
      </c>
      <c r="E16" s="42" t="s">
        <v>134</v>
      </c>
      <c r="F16" s="42" t="s">
        <v>133</v>
      </c>
      <c r="G16" s="42" t="s">
        <v>134</v>
      </c>
      <c r="H16" s="42" t="s">
        <v>133</v>
      </c>
      <c r="I16" s="42" t="s">
        <v>134</v>
      </c>
      <c r="J16" s="42" t="s">
        <v>133</v>
      </c>
      <c r="K16" s="42" t="s">
        <v>134</v>
      </c>
    </row>
    <row r="17" spans="3:11" s="9" customFormat="1" thickTop="1" thickBot="1">
      <c r="C17" s="15" t="s">
        <v>195</v>
      </c>
      <c r="D17" s="22">
        <v>79.644300000000001</v>
      </c>
      <c r="E17" s="24">
        <f>D17/100/24*365/92/1.0026</f>
        <v>0.1313169522827605</v>
      </c>
      <c r="F17" s="22">
        <v>78.563400000000001</v>
      </c>
      <c r="G17" s="24">
        <f>F17/100/24*365/90/1.0026</f>
        <v>0.13241332258350511</v>
      </c>
      <c r="H17" s="22">
        <v>78.778599999999997</v>
      </c>
      <c r="I17" s="24">
        <f>H17/100/24*365/91/1.0026</f>
        <v>0.1313169504709002</v>
      </c>
      <c r="J17" s="22">
        <v>79.644300000000001</v>
      </c>
      <c r="K17" s="24">
        <f>J17/100/24*365/92/1.0026</f>
        <v>0.1313169522827605</v>
      </c>
    </row>
    <row r="18" spans="3:11" s="9" customFormat="1" thickTop="1" thickBot="1">
      <c r="C18" s="15" t="s">
        <v>136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</row>
    <row r="19" spans="3:11" s="9" customFormat="1" ht="13.9" thickTop="1"/>
    <row r="20" spans="3:11" s="9" customFormat="1" ht="13.5"/>
    <row r="21" spans="3:11" s="9" customFormat="1" ht="16.5" customHeight="1">
      <c r="C21"/>
    </row>
    <row r="22" spans="3:11" s="9" customFormat="1" ht="16.5" customHeight="1" thickBot="1">
      <c r="C22" s="13" t="s">
        <v>3</v>
      </c>
      <c r="D22" s="94" t="s">
        <v>21</v>
      </c>
      <c r="E22" s="94"/>
      <c r="F22" s="94"/>
      <c r="G22" s="94"/>
      <c r="H22" s="94"/>
      <c r="I22" s="94"/>
      <c r="J22" s="94"/>
      <c r="K22" s="95"/>
    </row>
    <row r="23" spans="3:11" s="9" customFormat="1" thickTop="1" thickBot="1">
      <c r="C23" s="14" t="s">
        <v>26</v>
      </c>
      <c r="D23" s="74" t="s">
        <v>27</v>
      </c>
      <c r="E23" s="75"/>
      <c r="F23" s="74" t="s">
        <v>28</v>
      </c>
      <c r="G23" s="75"/>
      <c r="H23" s="74" t="s">
        <v>29</v>
      </c>
      <c r="I23" s="75"/>
      <c r="J23" s="74" t="s">
        <v>30</v>
      </c>
      <c r="K23" s="75"/>
    </row>
    <row r="24" spans="3:11" s="9" customFormat="1" thickTop="1" thickBot="1">
      <c r="C24" s="15" t="s">
        <v>11</v>
      </c>
      <c r="D24" s="76">
        <v>23221876</v>
      </c>
      <c r="E24" s="77"/>
      <c r="F24" s="76">
        <v>37141878</v>
      </c>
      <c r="G24" s="77"/>
      <c r="H24" s="76">
        <v>37141878</v>
      </c>
      <c r="I24" s="77"/>
      <c r="J24" s="76">
        <v>37141878</v>
      </c>
      <c r="K24" s="77"/>
    </row>
    <row r="25" spans="3:11" s="9" customFormat="1" thickTop="1" thickBot="1">
      <c r="C25" s="15" t="s">
        <v>12</v>
      </c>
      <c r="D25" s="76">
        <v>11028616</v>
      </c>
      <c r="E25" s="77"/>
      <c r="F25" s="76">
        <v>13434856</v>
      </c>
      <c r="G25" s="77"/>
      <c r="H25" s="76">
        <v>19450456</v>
      </c>
      <c r="I25" s="77"/>
      <c r="J25" s="76">
        <v>13434856</v>
      </c>
      <c r="K25" s="77"/>
    </row>
    <row r="26" spans="3:11" s="9" customFormat="1" thickTop="1" thickBot="1">
      <c r="C26" s="15" t="s">
        <v>13</v>
      </c>
      <c r="D26" s="76">
        <f t="shared" ref="D26" si="7">D24/1.0026/24</f>
        <v>965068.98729968758</v>
      </c>
      <c r="E26" s="77"/>
      <c r="F26" s="76">
        <f t="shared" ref="F26" si="8">F24/1.0026/24</f>
        <v>1543564.981049272</v>
      </c>
      <c r="G26" s="77"/>
      <c r="H26" s="76">
        <f t="shared" ref="H26" si="9">H24/1.0026/24</f>
        <v>1543564.981049272</v>
      </c>
      <c r="I26" s="77"/>
      <c r="J26" s="76">
        <f t="shared" ref="J26" si="10">J24/1.0026/24</f>
        <v>1543564.981049272</v>
      </c>
      <c r="K26" s="77"/>
    </row>
    <row r="27" spans="3:11" s="9" customFormat="1" thickTop="1" thickBot="1">
      <c r="C27" s="15" t="s">
        <v>14</v>
      </c>
      <c r="D27" s="76">
        <f t="shared" ref="D27" si="11">D25/24/1.0026</f>
        <v>458333.99827116169</v>
      </c>
      <c r="E27" s="77"/>
      <c r="F27" s="76">
        <f t="shared" ref="F27" si="12">F25/24/1.0026</f>
        <v>558333.99827116169</v>
      </c>
      <c r="G27" s="77"/>
      <c r="H27" s="76">
        <f t="shared" ref="H27" si="13">H25/24/1.0026</f>
        <v>808333.99827116169</v>
      </c>
      <c r="I27" s="77"/>
      <c r="J27" s="76">
        <f t="shared" ref="J27" si="14">J25/24/1.0026</f>
        <v>558333.99827116169</v>
      </c>
      <c r="K27" s="77"/>
    </row>
    <row r="28" spans="3:11" s="9" customFormat="1" thickTop="1" thickBot="1">
      <c r="C28" s="15" t="s">
        <v>15</v>
      </c>
      <c r="D28" s="63">
        <f>D27/D26</f>
        <v>0.47492355914741774</v>
      </c>
      <c r="E28" s="64"/>
      <c r="F28" s="63">
        <f t="shared" ref="F28" si="15">F27/F26</f>
        <v>0.36171719696026139</v>
      </c>
      <c r="G28" s="64"/>
      <c r="H28" s="63">
        <f t="shared" ref="H28" si="16">H27/H26</f>
        <v>0.5236799280854888</v>
      </c>
      <c r="I28" s="64"/>
      <c r="J28" s="63">
        <f t="shared" ref="J28" si="17">J27/J26</f>
        <v>0.36171719696026139</v>
      </c>
      <c r="K28" s="64"/>
    </row>
    <row r="29" spans="3:11" s="9" customFormat="1" ht="14.65" thickTop="1">
      <c r="C29"/>
    </row>
    <row r="30" spans="3:11" s="9" customFormat="1" ht="13.9" thickBot="1"/>
    <row r="31" spans="3:11" s="9" customFormat="1" thickTop="1" thickBot="1">
      <c r="D31" s="74" t="s">
        <v>27</v>
      </c>
      <c r="E31" s="75"/>
      <c r="F31" s="74" t="s">
        <v>28</v>
      </c>
      <c r="G31" s="75"/>
      <c r="H31" s="74" t="s">
        <v>29</v>
      </c>
      <c r="I31" s="75"/>
      <c r="J31" s="74" t="s">
        <v>30</v>
      </c>
      <c r="K31" s="75"/>
    </row>
    <row r="32" spans="3:11" s="9" customFormat="1" ht="41.25" thickTop="1" thickBot="1">
      <c r="C32" s="15" t="s">
        <v>16</v>
      </c>
      <c r="D32" s="42" t="s">
        <v>133</v>
      </c>
      <c r="E32" s="42" t="s">
        <v>134</v>
      </c>
      <c r="F32" s="42" t="s">
        <v>133</v>
      </c>
      <c r="G32" s="42" t="s">
        <v>134</v>
      </c>
      <c r="H32" s="42" t="s">
        <v>133</v>
      </c>
      <c r="I32" s="42" t="s">
        <v>134</v>
      </c>
      <c r="J32" s="42" t="s">
        <v>133</v>
      </c>
      <c r="K32" s="42" t="s">
        <v>134</v>
      </c>
    </row>
    <row r="33" spans="3:11" s="9" customFormat="1" thickTop="1" thickBot="1">
      <c r="C33" s="15" t="s">
        <v>195</v>
      </c>
      <c r="D33" s="22">
        <v>101.3396</v>
      </c>
      <c r="E33" s="24">
        <f>D33/100/24*365/92/1.0026</f>
        <v>0.16708800777399052</v>
      </c>
      <c r="F33" s="22">
        <v>99.964200000000005</v>
      </c>
      <c r="G33" s="24">
        <f>F33/100/24*365/90/1.0026</f>
        <v>0.16848293049183236</v>
      </c>
      <c r="H33" s="22">
        <v>100.2381</v>
      </c>
      <c r="I33" s="24">
        <f>H33/100/24*365/91/1.0026</f>
        <v>0.16708803676375492</v>
      </c>
      <c r="J33" s="22">
        <v>101.3396</v>
      </c>
      <c r="K33" s="24">
        <f>J33/100/24*365/92/1.0026</f>
        <v>0.16708800777399052</v>
      </c>
    </row>
    <row r="34" spans="3:11" s="9" customFormat="1" thickTop="1" thickBot="1">
      <c r="C34" s="15" t="s">
        <v>136</v>
      </c>
      <c r="D34" s="22"/>
      <c r="E34" s="24">
        <f>D34/100/24*365/92/1.0026</f>
        <v>0</v>
      </c>
      <c r="F34" s="22"/>
      <c r="G34" s="24">
        <f>F34/100/24*365/90/1.0026</f>
        <v>0</v>
      </c>
      <c r="H34" s="22">
        <v>0</v>
      </c>
      <c r="I34" s="22">
        <v>0</v>
      </c>
      <c r="J34" s="22">
        <v>0</v>
      </c>
      <c r="K34" s="22">
        <v>0</v>
      </c>
    </row>
    <row r="35" spans="3:11" s="9" customFormat="1" ht="14.65" thickTop="1">
      <c r="C35"/>
    </row>
    <row r="36" spans="3:11" s="9" customFormat="1" ht="16.5" customHeight="1">
      <c r="C36"/>
      <c r="D36" s="11"/>
      <c r="E36" s="11"/>
      <c r="F36" s="11"/>
      <c r="G36" s="11"/>
      <c r="H36" s="11"/>
      <c r="I36" s="50"/>
    </row>
    <row r="37" spans="3:11" s="9" customFormat="1" ht="15" thickBot="1">
      <c r="C37" s="49" t="s">
        <v>24</v>
      </c>
      <c r="D37" s="94" t="s">
        <v>4</v>
      </c>
      <c r="E37" s="94"/>
      <c r="F37" s="94"/>
      <c r="G37" s="94"/>
      <c r="H37" s="94"/>
      <c r="I37" s="94"/>
      <c r="J37" s="94"/>
      <c r="K37" s="95"/>
    </row>
    <row r="38" spans="3:11" s="9" customFormat="1" thickTop="1" thickBot="1">
      <c r="C38" s="14" t="s">
        <v>26</v>
      </c>
      <c r="D38" s="74" t="s">
        <v>27</v>
      </c>
      <c r="E38" s="75"/>
      <c r="F38" s="74" t="s">
        <v>28</v>
      </c>
      <c r="G38" s="75"/>
      <c r="H38" s="74" t="s">
        <v>29</v>
      </c>
      <c r="I38" s="75"/>
      <c r="J38" s="74" t="s">
        <v>30</v>
      </c>
      <c r="K38" s="75"/>
    </row>
    <row r="39" spans="3:11" s="9" customFormat="1" thickTop="1" thickBot="1">
      <c r="C39" s="15" t="s">
        <v>11</v>
      </c>
      <c r="D39" s="76">
        <v>121488338</v>
      </c>
      <c r="E39" s="77"/>
      <c r="F39" s="76">
        <v>121488338</v>
      </c>
      <c r="G39" s="77"/>
      <c r="H39" s="76">
        <v>111488341</v>
      </c>
      <c r="I39" s="77"/>
      <c r="J39" s="76">
        <v>111488341</v>
      </c>
      <c r="K39" s="77"/>
    </row>
    <row r="40" spans="3:11" s="9" customFormat="1" thickTop="1" thickBot="1">
      <c r="C40" s="15" t="s">
        <v>12</v>
      </c>
      <c r="D40" s="76"/>
      <c r="E40" s="77"/>
      <c r="F40" s="76"/>
      <c r="G40" s="77"/>
      <c r="H40" s="76"/>
      <c r="I40" s="77"/>
      <c r="J40" s="76"/>
      <c r="K40" s="77"/>
    </row>
    <row r="41" spans="3:11" s="9" customFormat="1" thickTop="1" thickBot="1">
      <c r="C41" s="15" t="s">
        <v>13</v>
      </c>
      <c r="D41" s="76">
        <f t="shared" ref="D41" si="18">D39/1.0026/24</f>
        <v>5048886.9771926329</v>
      </c>
      <c r="E41" s="77"/>
      <c r="F41" s="76">
        <f t="shared" ref="F41" si="19">F39/1.0026/24</f>
        <v>5048886.9771926329</v>
      </c>
      <c r="G41" s="77"/>
      <c r="H41" s="76">
        <f>H39/1.0026/24</f>
        <v>4633300.9591728179</v>
      </c>
      <c r="I41" s="77"/>
      <c r="J41" s="76">
        <f>J39/1.0026/24</f>
        <v>4633300.9591728179</v>
      </c>
      <c r="K41" s="77"/>
    </row>
    <row r="42" spans="3:11" s="9" customFormat="1" thickTop="1" thickBot="1">
      <c r="C42" s="15" t="s">
        <v>14</v>
      </c>
      <c r="D42" s="76">
        <f t="shared" ref="D42" si="20">D40/24/1.0026</f>
        <v>0</v>
      </c>
      <c r="E42" s="77"/>
      <c r="F42" s="76">
        <f t="shared" ref="F42" si="21">F40/24/1.0026</f>
        <v>0</v>
      </c>
      <c r="G42" s="77"/>
      <c r="H42" s="76">
        <f>H40/24/1.0026</f>
        <v>0</v>
      </c>
      <c r="I42" s="77"/>
      <c r="J42" s="76">
        <f>J40/24/1.0026</f>
        <v>0</v>
      </c>
      <c r="K42" s="77"/>
    </row>
    <row r="43" spans="3:11" s="9" customFormat="1" thickTop="1" thickBot="1">
      <c r="C43" s="15" t="s">
        <v>15</v>
      </c>
      <c r="D43" s="63">
        <f>D42/D41</f>
        <v>0</v>
      </c>
      <c r="E43" s="64"/>
      <c r="F43" s="63">
        <f t="shared" ref="F43" si="22">F42/F41</f>
        <v>0</v>
      </c>
      <c r="G43" s="64"/>
      <c r="H43" s="63">
        <f t="shared" ref="H43" si="23">H42/H41</f>
        <v>0</v>
      </c>
      <c r="I43" s="64"/>
      <c r="J43" s="63">
        <f t="shared" ref="J43" si="24">J42/J41</f>
        <v>0</v>
      </c>
      <c r="K43" s="64"/>
    </row>
    <row r="44" spans="3:11" s="9" customFormat="1" ht="13.9" thickTop="1">
      <c r="C44" s="37"/>
    </row>
    <row r="45" spans="3:11" s="9" customFormat="1" ht="13.9" thickBot="1">
      <c r="C45" s="37"/>
    </row>
    <row r="46" spans="3:11" s="9" customFormat="1" thickTop="1" thickBot="1">
      <c r="D46" s="74" t="s">
        <v>27</v>
      </c>
      <c r="E46" s="75"/>
      <c r="F46" s="74" t="s">
        <v>28</v>
      </c>
      <c r="G46" s="75"/>
      <c r="H46" s="74" t="s">
        <v>29</v>
      </c>
      <c r="I46" s="75"/>
      <c r="J46" s="74" t="s">
        <v>30</v>
      </c>
      <c r="K46" s="75"/>
    </row>
    <row r="47" spans="3:11" s="9" customFormat="1" ht="41.25" thickTop="1" thickBot="1">
      <c r="C47" s="15" t="s">
        <v>16</v>
      </c>
      <c r="D47" s="42" t="s">
        <v>133</v>
      </c>
      <c r="E47" s="42" t="s">
        <v>134</v>
      </c>
      <c r="F47" s="42" t="s">
        <v>133</v>
      </c>
      <c r="G47" s="42" t="s">
        <v>134</v>
      </c>
      <c r="H47" s="42" t="s">
        <v>133</v>
      </c>
      <c r="I47" s="42" t="s">
        <v>134</v>
      </c>
      <c r="J47" s="42" t="s">
        <v>133</v>
      </c>
      <c r="K47" s="42" t="s">
        <v>134</v>
      </c>
    </row>
    <row r="48" spans="3:11" s="9" customFormat="1" thickTop="1" thickBot="1">
      <c r="C48" s="15" t="s">
        <v>195</v>
      </c>
      <c r="D48" s="22">
        <f>D17</f>
        <v>79.644300000000001</v>
      </c>
      <c r="E48" s="24">
        <f>D48/100/24*365/92/1.0026</f>
        <v>0.1313169522827605</v>
      </c>
      <c r="F48" s="22">
        <f>F17</f>
        <v>78.563400000000001</v>
      </c>
      <c r="G48" s="24">
        <f>F48/100/24*365/91/1.0026</f>
        <v>0.13095823112654351</v>
      </c>
      <c r="H48" s="22">
        <f>H17</f>
        <v>78.778599999999997</v>
      </c>
      <c r="I48" s="24">
        <f>H48/100/24*365/91/1.0026</f>
        <v>0.1313169504709002</v>
      </c>
      <c r="J48" s="22">
        <f>J17</f>
        <v>79.644300000000001</v>
      </c>
      <c r="K48" s="24">
        <f>J48/100/24*365/92/1.0026</f>
        <v>0.1313169522827605</v>
      </c>
    </row>
    <row r="49" spans="3:11" s="9" customFormat="1" thickTop="1" thickBot="1">
      <c r="C49" s="15" t="s">
        <v>136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</row>
    <row r="50" spans="3:11" s="9" customFormat="1" ht="13.9" thickTop="1"/>
    <row r="51" spans="3:11" s="9" customFormat="1" ht="16.5" customHeight="1"/>
    <row r="52" spans="3:11" s="9" customFormat="1" ht="15" thickBot="1">
      <c r="C52" s="49" t="s">
        <v>24</v>
      </c>
      <c r="D52" s="94" t="s">
        <v>21</v>
      </c>
      <c r="E52" s="94"/>
      <c r="F52" s="94"/>
      <c r="G52" s="94"/>
      <c r="H52" s="94"/>
      <c r="I52" s="94"/>
      <c r="J52" s="94"/>
      <c r="K52" s="95"/>
    </row>
    <row r="53" spans="3:11" s="9" customFormat="1" thickTop="1" thickBot="1">
      <c r="C53" s="14" t="s">
        <v>26</v>
      </c>
      <c r="D53" s="74" t="s">
        <v>27</v>
      </c>
      <c r="E53" s="75"/>
      <c r="F53" s="74" t="s">
        <v>28</v>
      </c>
      <c r="G53" s="75"/>
      <c r="H53" s="74" t="s">
        <v>29</v>
      </c>
      <c r="I53" s="75"/>
      <c r="J53" s="74" t="s">
        <v>30</v>
      </c>
      <c r="K53" s="75"/>
    </row>
    <row r="54" spans="3:11" s="9" customFormat="1" thickTop="1" thickBot="1">
      <c r="C54" s="15" t="s">
        <v>11</v>
      </c>
      <c r="D54" s="76"/>
      <c r="E54" s="77"/>
      <c r="F54" s="76"/>
      <c r="G54" s="77"/>
      <c r="H54" s="76"/>
      <c r="I54" s="77"/>
      <c r="J54" s="76"/>
      <c r="K54" s="77"/>
    </row>
    <row r="55" spans="3:11" s="9" customFormat="1" thickTop="1" thickBot="1">
      <c r="C55" s="15" t="s">
        <v>12</v>
      </c>
      <c r="D55" s="76"/>
      <c r="E55" s="77"/>
      <c r="F55" s="76"/>
      <c r="G55" s="77"/>
      <c r="H55" s="76">
        <v>0</v>
      </c>
      <c r="I55" s="77"/>
      <c r="J55" s="76">
        <v>0</v>
      </c>
      <c r="K55" s="77"/>
    </row>
    <row r="56" spans="3:11" s="9" customFormat="1" thickTop="1" thickBot="1">
      <c r="C56" s="15" t="s">
        <v>13</v>
      </c>
      <c r="D56" s="76">
        <f t="shared" ref="D56" si="25">D54/1.0026/24</f>
        <v>0</v>
      </c>
      <c r="E56" s="77"/>
      <c r="F56" s="76">
        <f t="shared" ref="F56" si="26">F54/1.0026/24</f>
        <v>0</v>
      </c>
      <c r="G56" s="77"/>
      <c r="H56" s="76">
        <f>H54/1.0026/24</f>
        <v>0</v>
      </c>
      <c r="I56" s="77"/>
      <c r="J56" s="76">
        <f>J54/1.0026/24</f>
        <v>0</v>
      </c>
      <c r="K56" s="77"/>
    </row>
    <row r="57" spans="3:11" s="9" customFormat="1" thickTop="1" thickBot="1">
      <c r="C57" s="15" t="s">
        <v>14</v>
      </c>
      <c r="D57" s="76">
        <f t="shared" ref="D57" si="27">D55/24/1.0026</f>
        <v>0</v>
      </c>
      <c r="E57" s="77"/>
      <c r="F57" s="76">
        <f t="shared" ref="F57" si="28">F55/24/1.0026</f>
        <v>0</v>
      </c>
      <c r="G57" s="77"/>
      <c r="H57" s="76">
        <f>H55/24/1.0026</f>
        <v>0</v>
      </c>
      <c r="I57" s="77"/>
      <c r="J57" s="76">
        <f>J55/24/1.0026</f>
        <v>0</v>
      </c>
      <c r="K57" s="77"/>
    </row>
    <row r="58" spans="3:11" s="9" customFormat="1" thickTop="1" thickBot="1">
      <c r="C58" s="15" t="s">
        <v>15</v>
      </c>
      <c r="D58" s="63" t="e">
        <f>D57/D56</f>
        <v>#DIV/0!</v>
      </c>
      <c r="E58" s="64"/>
      <c r="F58" s="63" t="e">
        <f>F57/F56</f>
        <v>#DIV/0!</v>
      </c>
      <c r="G58" s="64"/>
      <c r="H58" s="63" t="e">
        <f t="shared" ref="H58" si="29">H57/H56</f>
        <v>#DIV/0!</v>
      </c>
      <c r="I58" s="64"/>
      <c r="J58" s="63" t="e">
        <f t="shared" ref="J58" si="30">J57/J56</f>
        <v>#DIV/0!</v>
      </c>
      <c r="K58" s="64"/>
    </row>
    <row r="59" spans="3:11" s="9" customFormat="1" ht="14.65" thickTop="1">
      <c r="C59"/>
    </row>
    <row r="60" spans="3:11" s="9" customFormat="1" ht="13.9" thickBot="1"/>
    <row r="61" spans="3:11" s="9" customFormat="1" thickTop="1" thickBot="1">
      <c r="D61" s="74" t="s">
        <v>27</v>
      </c>
      <c r="E61" s="75"/>
      <c r="F61" s="74" t="s">
        <v>28</v>
      </c>
      <c r="G61" s="75"/>
      <c r="H61" s="74" t="s">
        <v>29</v>
      </c>
      <c r="I61" s="75"/>
      <c r="J61" s="74" t="s">
        <v>30</v>
      </c>
      <c r="K61" s="75"/>
    </row>
    <row r="62" spans="3:11" s="9" customFormat="1" ht="41.25" thickTop="1" thickBot="1">
      <c r="C62" s="15" t="s">
        <v>16</v>
      </c>
      <c r="D62" s="42" t="s">
        <v>133</v>
      </c>
      <c r="E62" s="42" t="s">
        <v>134</v>
      </c>
      <c r="F62" s="42" t="s">
        <v>133</v>
      </c>
      <c r="G62" s="42" t="s">
        <v>134</v>
      </c>
      <c r="H62" s="42" t="s">
        <v>133</v>
      </c>
      <c r="I62" s="42" t="s">
        <v>134</v>
      </c>
      <c r="J62" s="42" t="s">
        <v>133</v>
      </c>
      <c r="K62" s="42" t="s">
        <v>134</v>
      </c>
    </row>
    <row r="63" spans="3:11" s="9" customFormat="1" thickTop="1" thickBot="1">
      <c r="C63" s="15" t="s">
        <v>195</v>
      </c>
      <c r="D63" s="22"/>
      <c r="E63" s="24">
        <f>D63/100/24*365/92/1.0026</f>
        <v>0</v>
      </c>
      <c r="F63" s="22"/>
      <c r="G63" s="24">
        <f>F63/100/24*365/90/1.0026</f>
        <v>0</v>
      </c>
      <c r="H63" s="22"/>
      <c r="I63" s="24">
        <f>H63/100/24*365/91/1.0026</f>
        <v>0</v>
      </c>
      <c r="J63" s="22"/>
      <c r="K63" s="24">
        <f>J63/100/24*365/92/1.0026</f>
        <v>0</v>
      </c>
    </row>
    <row r="64" spans="3:11" s="9" customFormat="1" thickTop="1" thickBot="1">
      <c r="C64" s="15" t="s">
        <v>136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</row>
    <row r="65" s="9" customFormat="1" ht="13.9" thickTop="1"/>
    <row r="66" s="9" customFormat="1" ht="13.5"/>
    <row r="67" s="9" customFormat="1" ht="13.5"/>
    <row r="68" s="9" customFormat="1" ht="13.5"/>
    <row r="69" s="9" customFormat="1" ht="13.5"/>
    <row r="70" s="9" customFormat="1" ht="13.5"/>
    <row r="71" s="9" customFormat="1" ht="13.5"/>
    <row r="72" s="9" customFormat="1" ht="13.5"/>
    <row r="73" s="9" customFormat="1" ht="13.5"/>
    <row r="74" s="9" customFormat="1" ht="13.5"/>
    <row r="75" s="9" customFormat="1" ht="13.5"/>
    <row r="76" s="9" customFormat="1" ht="13.5"/>
    <row r="77" s="9" customFormat="1" ht="13.5"/>
    <row r="78" s="9" customFormat="1" ht="13.5"/>
    <row r="79" s="9" customFormat="1" ht="13.5"/>
    <row r="80" s="9" customFormat="1" ht="13.5"/>
    <row r="81" s="9" customFormat="1" ht="13.5"/>
    <row r="82" s="9" customFormat="1" ht="13.5"/>
    <row r="83" s="9" customFormat="1" ht="13.5"/>
    <row r="84" s="9" customFormat="1" ht="13.5"/>
    <row r="85" s="9" customFormat="1" ht="13.5"/>
    <row r="86" s="9" customFormat="1" ht="13.5"/>
    <row r="87" s="9" customFormat="1" ht="13.5"/>
    <row r="88" s="9" customFormat="1" ht="13.5"/>
    <row r="89" s="9" customFormat="1" ht="13.5"/>
    <row r="90" s="9" customFormat="1" ht="13.5"/>
    <row r="91" s="9" customFormat="1" ht="13.5"/>
    <row r="92" s="9" customFormat="1" ht="13.5"/>
    <row r="93" s="9" customFormat="1" ht="13.5"/>
    <row r="94" s="9" customFormat="1" ht="13.5"/>
    <row r="95" s="9" customFormat="1" ht="13.5"/>
  </sheetData>
  <mergeCells count="118">
    <mergeCell ref="D8:E8"/>
    <mergeCell ref="F8:G8"/>
    <mergeCell ref="H8:I8"/>
    <mergeCell ref="J8:K8"/>
    <mergeCell ref="D9:E9"/>
    <mergeCell ref="F9:G9"/>
    <mergeCell ref="H9:I9"/>
    <mergeCell ref="J9:K9"/>
    <mergeCell ref="C1:K2"/>
    <mergeCell ref="C3:K4"/>
    <mergeCell ref="D6:K6"/>
    <mergeCell ref="D7:E7"/>
    <mergeCell ref="F7:G7"/>
    <mergeCell ref="H7:I7"/>
    <mergeCell ref="J7:K7"/>
    <mergeCell ref="D12:E12"/>
    <mergeCell ref="F12:G12"/>
    <mergeCell ref="H12:I12"/>
    <mergeCell ref="J12:K12"/>
    <mergeCell ref="D15:E15"/>
    <mergeCell ref="F15:G15"/>
    <mergeCell ref="H15:I15"/>
    <mergeCell ref="J15:K15"/>
    <mergeCell ref="D10:E10"/>
    <mergeCell ref="F10:G10"/>
    <mergeCell ref="H10:I10"/>
    <mergeCell ref="J10:K10"/>
    <mergeCell ref="D11:E11"/>
    <mergeCell ref="F11:G11"/>
    <mergeCell ref="H11:I11"/>
    <mergeCell ref="J11:K11"/>
    <mergeCell ref="D22:K22"/>
    <mergeCell ref="D23:E23"/>
    <mergeCell ref="F23:G23"/>
    <mergeCell ref="H23:I23"/>
    <mergeCell ref="J23:K23"/>
    <mergeCell ref="D24:E24"/>
    <mergeCell ref="F24:G24"/>
    <mergeCell ref="H24:I24"/>
    <mergeCell ref="J24:K24"/>
    <mergeCell ref="D27:E27"/>
    <mergeCell ref="F27:G27"/>
    <mergeCell ref="H27:I27"/>
    <mergeCell ref="J27:K27"/>
    <mergeCell ref="D28:E28"/>
    <mergeCell ref="F28:G28"/>
    <mergeCell ref="H28:I28"/>
    <mergeCell ref="J28:K28"/>
    <mergeCell ref="D25:E25"/>
    <mergeCell ref="F25:G25"/>
    <mergeCell ref="H25:I25"/>
    <mergeCell ref="J25:K25"/>
    <mergeCell ref="D26:E26"/>
    <mergeCell ref="F26:G26"/>
    <mergeCell ref="H26:I26"/>
    <mergeCell ref="J26:K26"/>
    <mergeCell ref="D39:E39"/>
    <mergeCell ref="F39:G39"/>
    <mergeCell ref="H39:I39"/>
    <mergeCell ref="J39:K39"/>
    <mergeCell ref="D40:E40"/>
    <mergeCell ref="F40:G40"/>
    <mergeCell ref="H40:I40"/>
    <mergeCell ref="J40:K40"/>
    <mergeCell ref="D31:E31"/>
    <mergeCell ref="F31:G31"/>
    <mergeCell ref="H31:I31"/>
    <mergeCell ref="J31:K31"/>
    <mergeCell ref="D37:K37"/>
    <mergeCell ref="D38:E38"/>
    <mergeCell ref="F38:G38"/>
    <mergeCell ref="H38:I38"/>
    <mergeCell ref="J38:K38"/>
    <mergeCell ref="D43:E43"/>
    <mergeCell ref="F43:G43"/>
    <mergeCell ref="H43:I43"/>
    <mergeCell ref="J43:K43"/>
    <mergeCell ref="D46:E46"/>
    <mergeCell ref="F46:G46"/>
    <mergeCell ref="H46:I46"/>
    <mergeCell ref="J46:K46"/>
    <mergeCell ref="D41:E41"/>
    <mergeCell ref="F41:G41"/>
    <mergeCell ref="H41:I41"/>
    <mergeCell ref="J41:K41"/>
    <mergeCell ref="D42:E42"/>
    <mergeCell ref="F42:G42"/>
    <mergeCell ref="H42:I42"/>
    <mergeCell ref="J42:K42"/>
    <mergeCell ref="D55:E55"/>
    <mergeCell ref="F55:G55"/>
    <mergeCell ref="H55:I55"/>
    <mergeCell ref="J55:K55"/>
    <mergeCell ref="D56:E56"/>
    <mergeCell ref="F56:G56"/>
    <mergeCell ref="H56:I56"/>
    <mergeCell ref="J56:K56"/>
    <mergeCell ref="D52:K52"/>
    <mergeCell ref="D53:E53"/>
    <mergeCell ref="F53:G53"/>
    <mergeCell ref="H53:I53"/>
    <mergeCell ref="J53:K53"/>
    <mergeCell ref="D54:E54"/>
    <mergeCell ref="F54:G54"/>
    <mergeCell ref="H54:I54"/>
    <mergeCell ref="J54:K54"/>
    <mergeCell ref="D61:E61"/>
    <mergeCell ref="F61:G61"/>
    <mergeCell ref="H61:I61"/>
    <mergeCell ref="J61:K61"/>
    <mergeCell ref="D57:E57"/>
    <mergeCell ref="F57:G57"/>
    <mergeCell ref="H57:I57"/>
    <mergeCell ref="J57:K57"/>
    <mergeCell ref="D58:E58"/>
    <mergeCell ref="F58:G58"/>
    <mergeCell ref="H58:I58"/>
    <mergeCell ref="J58:K58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83E0F-FE0A-49E2-AEF4-009E55CC5CAC}">
  <dimension ref="C1:M179"/>
  <sheetViews>
    <sheetView showGridLines="0" zoomScale="70" zoomScaleNormal="70" workbookViewId="0">
      <selection activeCell="G31" sqref="G31:H31"/>
    </sheetView>
  </sheetViews>
  <sheetFormatPr baseColWidth="10" defaultColWidth="11.3984375" defaultRowHeight="14.25"/>
  <cols>
    <col min="1" max="2" width="7.3984375" customWidth="1"/>
    <col min="3" max="3" width="81.73046875" bestFit="1" customWidth="1"/>
    <col min="4" max="4" width="43" style="40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82" t="s">
        <v>213</v>
      </c>
      <c r="D1" s="82"/>
      <c r="E1" s="82"/>
      <c r="F1" s="82"/>
      <c r="G1" s="82"/>
      <c r="H1" s="82"/>
      <c r="I1" s="82"/>
      <c r="J1" s="82"/>
      <c r="K1" s="82"/>
    </row>
    <row r="2" spans="3:13" ht="30" customHeight="1">
      <c r="C2" s="82"/>
      <c r="D2" s="82"/>
      <c r="E2" s="82"/>
      <c r="F2" s="82"/>
      <c r="G2" s="82"/>
      <c r="H2" s="82"/>
      <c r="I2" s="82"/>
      <c r="J2" s="82"/>
      <c r="K2" s="82"/>
    </row>
    <row r="3" spans="3:13" ht="15" customHeight="1">
      <c r="C3" s="71" t="s">
        <v>2</v>
      </c>
      <c r="D3" s="71"/>
      <c r="E3" s="71"/>
      <c r="F3" s="71"/>
      <c r="G3" s="71"/>
      <c r="H3" s="71"/>
      <c r="I3" s="71"/>
      <c r="J3" s="71"/>
      <c r="K3" s="71"/>
    </row>
    <row r="4" spans="3:13" ht="15" customHeight="1">
      <c r="C4" s="71"/>
      <c r="D4" s="71"/>
      <c r="E4" s="71"/>
      <c r="F4" s="71"/>
      <c r="G4" s="71"/>
      <c r="H4" s="71"/>
      <c r="I4" s="71"/>
      <c r="J4" s="71"/>
      <c r="K4" s="71"/>
    </row>
    <row r="5" spans="3:13" ht="14.65" thickBot="1">
      <c r="C5" s="9"/>
      <c r="D5" s="39"/>
      <c r="E5" s="9"/>
      <c r="F5" s="9"/>
      <c r="G5" s="9"/>
      <c r="H5" s="9"/>
      <c r="I5" s="9"/>
      <c r="J5" s="9"/>
      <c r="K5" s="9"/>
    </row>
    <row r="6" spans="3:13" ht="15.4" thickTop="1" thickBot="1">
      <c r="C6" s="13" t="s">
        <v>3</v>
      </c>
      <c r="D6" s="92" t="s">
        <v>4</v>
      </c>
      <c r="E6" s="92"/>
      <c r="F6" s="10"/>
      <c r="G6" s="10"/>
      <c r="H6" s="9"/>
      <c r="I6" s="9"/>
      <c r="J6" s="9"/>
      <c r="K6" s="9"/>
    </row>
    <row r="7" spans="3:13" ht="15" thickTop="1" thickBot="1">
      <c r="C7" s="14" t="s">
        <v>34</v>
      </c>
      <c r="D7" s="74" t="s">
        <v>214</v>
      </c>
      <c r="E7" s="75"/>
      <c r="F7" s="9"/>
      <c r="G7" s="88"/>
      <c r="H7" s="88"/>
      <c r="I7" s="9"/>
      <c r="J7" s="9"/>
      <c r="K7" s="9"/>
    </row>
    <row r="8" spans="3:13" ht="15" thickTop="1" thickBot="1">
      <c r="C8" s="15" t="s">
        <v>11</v>
      </c>
      <c r="D8" s="102">
        <v>80452297</v>
      </c>
      <c r="E8" s="103"/>
      <c r="F8" s="11"/>
      <c r="G8" s="9"/>
      <c r="H8" s="9"/>
      <c r="I8" s="9"/>
      <c r="J8" s="9"/>
      <c r="K8" s="9"/>
    </row>
    <row r="9" spans="3:13" ht="15" thickTop="1" thickBot="1">
      <c r="C9" s="15" t="s">
        <v>12</v>
      </c>
      <c r="D9" s="89">
        <v>0</v>
      </c>
      <c r="E9" s="90"/>
      <c r="F9" s="9"/>
      <c r="G9" s="11"/>
      <c r="H9" s="9"/>
      <c r="I9" s="9"/>
      <c r="J9" s="9"/>
      <c r="K9" s="9"/>
    </row>
    <row r="10" spans="3:13" ht="15" thickTop="1" thickBot="1">
      <c r="C10" s="15" t="s">
        <v>13</v>
      </c>
      <c r="D10" s="89">
        <f>ROUND(D8/24/1.0026,0)</f>
        <v>3343486</v>
      </c>
      <c r="E10" s="90"/>
      <c r="F10" s="9"/>
      <c r="G10" s="9"/>
      <c r="H10" s="9"/>
      <c r="I10" s="9"/>
      <c r="J10" s="9"/>
      <c r="K10" s="9"/>
    </row>
    <row r="11" spans="3:13" ht="15" thickTop="1" thickBot="1">
      <c r="C11" s="15" t="s">
        <v>14</v>
      </c>
      <c r="D11" s="89">
        <f>ROUND(D9/24/1.0026,0)</f>
        <v>0</v>
      </c>
      <c r="E11" s="90"/>
      <c r="F11" s="9"/>
      <c r="G11" s="9"/>
      <c r="H11" s="9"/>
      <c r="I11" s="9"/>
      <c r="J11" s="9"/>
      <c r="K11" s="9"/>
    </row>
    <row r="12" spans="3:13" ht="15" thickTop="1" thickBot="1">
      <c r="C12" s="15" t="s">
        <v>15</v>
      </c>
      <c r="D12" s="63">
        <f>D11/D10</f>
        <v>0</v>
      </c>
      <c r="E12" s="64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16</v>
      </c>
      <c r="D14" s="42" t="s">
        <v>17</v>
      </c>
      <c r="E14" s="42" t="s">
        <v>130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19</v>
      </c>
      <c r="D15" s="51">
        <v>24.348841</v>
      </c>
      <c r="E15" s="17">
        <f>D15/100/24*365/30/1.0026</f>
        <v>0.12311499774198195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139</v>
      </c>
      <c r="D16" s="16">
        <v>0</v>
      </c>
      <c r="E16" s="17">
        <f>D16/24/1.0026</f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5.4" thickTop="1" thickBot="1">
      <c r="C18" s="13" t="s">
        <v>3</v>
      </c>
      <c r="D18" s="92" t="s">
        <v>21</v>
      </c>
      <c r="E18" s="92"/>
      <c r="F18" s="9"/>
      <c r="G18" s="9"/>
      <c r="H18" s="9"/>
      <c r="I18" s="9"/>
      <c r="J18" s="9"/>
      <c r="K18" s="9"/>
    </row>
    <row r="19" spans="3:11" ht="15" thickTop="1" thickBot="1">
      <c r="C19" s="14" t="s">
        <v>34</v>
      </c>
      <c r="D19" s="74" t="s">
        <v>214</v>
      </c>
      <c r="E19" s="75"/>
      <c r="F19" s="9"/>
      <c r="G19" s="9"/>
      <c r="H19" s="9"/>
      <c r="I19" s="9"/>
      <c r="J19" s="9"/>
      <c r="K19" s="9"/>
    </row>
    <row r="20" spans="3:11" ht="15" thickTop="1" thickBot="1">
      <c r="C20" s="15" t="s">
        <v>11</v>
      </c>
      <c r="D20" s="76">
        <v>10346</v>
      </c>
      <c r="E20" s="77"/>
      <c r="F20" s="11"/>
      <c r="G20" s="9"/>
      <c r="H20" s="9"/>
      <c r="I20" s="9"/>
      <c r="J20" s="9"/>
      <c r="K20" s="9"/>
    </row>
    <row r="21" spans="3:11" ht="15" thickTop="1" thickBot="1">
      <c r="C21" s="15" t="s">
        <v>12</v>
      </c>
      <c r="D21" s="76">
        <v>0</v>
      </c>
      <c r="E21" s="77"/>
      <c r="F21" s="11"/>
      <c r="G21" s="9"/>
      <c r="H21" s="9"/>
      <c r="I21" s="9"/>
      <c r="J21" s="9"/>
      <c r="K21" s="9"/>
    </row>
    <row r="22" spans="3:11" ht="15" thickTop="1" thickBot="1">
      <c r="C22" s="15" t="s">
        <v>13</v>
      </c>
      <c r="D22" s="76">
        <f>ROUND(D20/24/1.0026,0)</f>
        <v>430</v>
      </c>
      <c r="E22" s="77"/>
      <c r="F22" s="9"/>
      <c r="G22" s="9"/>
      <c r="H22" s="9"/>
      <c r="I22" s="9"/>
      <c r="J22" s="9"/>
      <c r="K22" s="9"/>
    </row>
    <row r="23" spans="3:11" ht="15" thickTop="1" thickBot="1">
      <c r="C23" s="15" t="s">
        <v>14</v>
      </c>
      <c r="D23" s="89">
        <f>ROUND(D21/24/1.0026,0)</f>
        <v>0</v>
      </c>
      <c r="E23" s="90"/>
      <c r="F23" s="9"/>
      <c r="G23" s="9"/>
      <c r="H23" s="9"/>
      <c r="I23" s="9"/>
      <c r="J23" s="9"/>
      <c r="K23" s="9"/>
    </row>
    <row r="24" spans="3:11" ht="15" thickTop="1" thickBot="1">
      <c r="C24" s="15" t="s">
        <v>15</v>
      </c>
      <c r="D24" s="63">
        <f>D23/D22</f>
        <v>0</v>
      </c>
      <c r="E24" s="64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16</v>
      </c>
      <c r="D26" s="42" t="s">
        <v>17</v>
      </c>
      <c r="E26" s="42" t="s">
        <v>130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19</v>
      </c>
      <c r="D27" s="17">
        <v>38.912064999999998</v>
      </c>
      <c r="E27" s="17">
        <f>D27/100/24*365/30/1.0026</f>
        <v>0.19675099913835142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139</v>
      </c>
      <c r="D28" s="16"/>
      <c r="E28" s="17">
        <f>D28/100/24*365/31/1.0026</f>
        <v>0</v>
      </c>
      <c r="F28" s="9"/>
      <c r="G28" s="9"/>
      <c r="H28" s="9"/>
      <c r="I28" s="9"/>
      <c r="J28" s="9"/>
      <c r="K28" s="9"/>
    </row>
    <row r="29" spans="3:11" ht="15" thickTop="1" thickBot="1">
      <c r="F29" s="9"/>
      <c r="G29" s="9"/>
      <c r="H29" s="9"/>
      <c r="I29" s="9"/>
      <c r="J29" s="9"/>
      <c r="K29" s="9"/>
    </row>
    <row r="30" spans="3:11" ht="15.4" thickTop="1" thickBot="1">
      <c r="C30" s="13" t="s">
        <v>24</v>
      </c>
      <c r="D30" s="92" t="s">
        <v>4</v>
      </c>
      <c r="E30" s="92"/>
      <c r="F30" s="10"/>
      <c r="G30" s="10"/>
      <c r="H30" s="9"/>
      <c r="I30" s="9"/>
      <c r="J30" s="9"/>
      <c r="K30" s="9"/>
    </row>
    <row r="31" spans="3:11" ht="15" thickTop="1" thickBot="1">
      <c r="C31" s="14" t="s">
        <v>34</v>
      </c>
      <c r="D31" s="74" t="s">
        <v>214</v>
      </c>
      <c r="E31" s="75"/>
      <c r="F31" s="9"/>
      <c r="G31" s="88"/>
      <c r="H31" s="88"/>
      <c r="I31" s="9"/>
      <c r="J31" s="9"/>
      <c r="K31" s="9"/>
    </row>
    <row r="32" spans="3:11" ht="15" thickTop="1" thickBot="1">
      <c r="C32" s="15" t="s">
        <v>11</v>
      </c>
      <c r="D32" s="89">
        <v>71256466</v>
      </c>
      <c r="E32" s="90"/>
      <c r="F32" s="11"/>
      <c r="G32" s="9"/>
      <c r="H32" s="9"/>
      <c r="I32" s="9"/>
      <c r="J32" s="9"/>
      <c r="K32" s="9"/>
    </row>
    <row r="33" spans="3:13" ht="15" thickTop="1" thickBot="1">
      <c r="C33" s="15" t="s">
        <v>12</v>
      </c>
      <c r="D33" s="76">
        <v>6016009</v>
      </c>
      <c r="E33" s="77"/>
      <c r="F33" s="9"/>
      <c r="G33" s="11"/>
      <c r="H33" s="9"/>
      <c r="I33" s="9"/>
      <c r="J33" s="9"/>
      <c r="K33" s="9"/>
    </row>
    <row r="34" spans="3:13" ht="15" thickTop="1" thickBot="1">
      <c r="C34" s="15" t="s">
        <v>13</v>
      </c>
      <c r="D34" s="89">
        <f>ROUND(D32/24/1.0026,0)</f>
        <v>2961320</v>
      </c>
      <c r="E34" s="90"/>
      <c r="F34" s="9"/>
      <c r="G34" s="9"/>
      <c r="H34" s="9"/>
      <c r="I34" s="9"/>
      <c r="J34" s="9"/>
      <c r="K34" s="9"/>
    </row>
    <row r="35" spans="3:13" ht="15" thickTop="1" thickBot="1">
      <c r="C35" s="15" t="s">
        <v>14</v>
      </c>
      <c r="D35" s="89">
        <f>ROUND(D33/24/1.0026,0)</f>
        <v>250017</v>
      </c>
      <c r="E35" s="90"/>
      <c r="F35" s="83"/>
      <c r="G35" s="83"/>
      <c r="H35" s="9"/>
      <c r="I35" s="9"/>
      <c r="J35" s="9"/>
      <c r="K35" s="9"/>
    </row>
    <row r="36" spans="3:13" ht="15" thickTop="1" thickBot="1">
      <c r="C36" s="15" t="s">
        <v>15</v>
      </c>
      <c r="D36" s="63">
        <f>D35/D34</f>
        <v>8.4427552577904449E-2</v>
      </c>
      <c r="E36" s="64"/>
      <c r="F36" s="9"/>
      <c r="G36" s="9"/>
      <c r="H36" s="9"/>
      <c r="I36" s="9"/>
      <c r="J36" s="9"/>
      <c r="K36" s="9"/>
    </row>
    <row r="37" spans="3:13" ht="15" thickTop="1" thickBot="1">
      <c r="F37" s="9"/>
      <c r="G37" s="9"/>
      <c r="H37" s="9"/>
      <c r="I37" s="9"/>
      <c r="J37" s="9"/>
      <c r="K37" s="9"/>
      <c r="M37" s="12"/>
    </row>
    <row r="38" spans="3:13" ht="41.25" thickTop="1" thickBot="1">
      <c r="C38" s="15" t="s">
        <v>16</v>
      </c>
      <c r="D38" s="42" t="s">
        <v>17</v>
      </c>
      <c r="E38" s="42" t="s">
        <v>130</v>
      </c>
      <c r="F38" s="9"/>
      <c r="G38" s="9"/>
      <c r="H38" s="9"/>
      <c r="I38" s="9"/>
      <c r="J38" s="9"/>
      <c r="K38" s="9"/>
    </row>
    <row r="39" spans="3:13" ht="15" thickTop="1" thickBot="1">
      <c r="C39" s="15" t="s">
        <v>19</v>
      </c>
      <c r="D39" s="17">
        <v>24.348841</v>
      </c>
      <c r="E39" s="17">
        <f>D39/100/24*365/30/1.0026</f>
        <v>0.12311499774198195</v>
      </c>
      <c r="F39" s="9"/>
      <c r="G39" s="9"/>
      <c r="H39" s="9"/>
      <c r="I39" s="9"/>
      <c r="J39" s="9"/>
      <c r="K39" s="9"/>
    </row>
    <row r="40" spans="3:13" ht="15" thickTop="1" thickBot="1">
      <c r="C40" s="15" t="s">
        <v>139</v>
      </c>
      <c r="D40" s="16">
        <v>0</v>
      </c>
      <c r="E40" s="54"/>
      <c r="F40" s="9"/>
      <c r="G40" s="9"/>
      <c r="H40" s="9"/>
      <c r="I40" s="9"/>
      <c r="J40" s="9"/>
      <c r="K40" s="9"/>
    </row>
    <row r="41" spans="3:13" ht="15" thickTop="1" thickBot="1">
      <c r="F41" s="9"/>
      <c r="G41" s="9"/>
      <c r="H41" s="9"/>
      <c r="I41" s="9"/>
      <c r="J41" s="9"/>
      <c r="K41" s="9"/>
    </row>
    <row r="42" spans="3:13" ht="15.4" thickTop="1" thickBot="1">
      <c r="C42" s="13" t="s">
        <v>24</v>
      </c>
      <c r="D42" s="92" t="s">
        <v>21</v>
      </c>
      <c r="E42" s="92"/>
      <c r="F42" s="9"/>
      <c r="G42" s="9"/>
      <c r="H42" s="9"/>
      <c r="I42" s="9"/>
      <c r="J42" s="9"/>
      <c r="K42" s="9"/>
    </row>
    <row r="43" spans="3:13" ht="15" thickTop="1" thickBot="1">
      <c r="C43" s="14" t="s">
        <v>34</v>
      </c>
      <c r="D43" s="74" t="s">
        <v>214</v>
      </c>
      <c r="E43" s="75"/>
      <c r="F43" s="9"/>
      <c r="G43" s="9"/>
      <c r="H43" s="9"/>
      <c r="I43" s="9"/>
      <c r="J43" s="9"/>
      <c r="K43" s="9"/>
    </row>
    <row r="44" spans="3:13" ht="15" thickTop="1" thickBot="1">
      <c r="C44" s="15" t="s">
        <v>11</v>
      </c>
      <c r="D44" s="76">
        <v>0</v>
      </c>
      <c r="E44" s="77"/>
      <c r="F44" s="11"/>
      <c r="G44" s="9"/>
      <c r="H44" s="9"/>
      <c r="I44" s="9"/>
      <c r="J44" s="9"/>
      <c r="K44" s="9"/>
    </row>
    <row r="45" spans="3:13" ht="15" thickTop="1" thickBot="1">
      <c r="C45" s="15" t="s">
        <v>12</v>
      </c>
      <c r="D45" s="76">
        <v>0</v>
      </c>
      <c r="E45" s="77"/>
      <c r="F45" s="9"/>
      <c r="G45" s="9"/>
      <c r="H45" s="9"/>
      <c r="I45" s="9"/>
      <c r="J45" s="9"/>
      <c r="K45" s="9"/>
    </row>
    <row r="46" spans="3:13" ht="15" thickTop="1" thickBot="1">
      <c r="C46" s="15" t="s">
        <v>13</v>
      </c>
      <c r="D46" s="76">
        <f>ROUND(D44/24/1.0026,0)</f>
        <v>0</v>
      </c>
      <c r="E46" s="77"/>
      <c r="F46" s="9"/>
      <c r="G46" s="9"/>
      <c r="H46" s="9"/>
      <c r="I46" s="9"/>
      <c r="J46" s="9"/>
      <c r="K46" s="9"/>
    </row>
    <row r="47" spans="3:13" ht="15" thickTop="1" thickBot="1">
      <c r="C47" s="15" t="s">
        <v>14</v>
      </c>
      <c r="D47" s="76">
        <f>ROUND(D45/24/1.0026,0)</f>
        <v>0</v>
      </c>
      <c r="E47" s="77"/>
      <c r="F47" s="9"/>
      <c r="G47" s="9"/>
      <c r="H47" s="9"/>
      <c r="I47" s="9"/>
      <c r="J47" s="9"/>
      <c r="K47" s="9"/>
    </row>
    <row r="48" spans="3:13" ht="15" thickTop="1" thickBot="1">
      <c r="C48" s="15" t="s">
        <v>15</v>
      </c>
      <c r="D48" s="63" t="e">
        <f>D47/D46</f>
        <v>#DIV/0!</v>
      </c>
      <c r="E48" s="64"/>
      <c r="F48" s="9"/>
      <c r="G48" s="9"/>
      <c r="H48" s="9"/>
      <c r="I48" s="9"/>
      <c r="J48" s="9"/>
      <c r="K48" s="9"/>
    </row>
    <row r="49" spans="3:11" ht="15.75" customHeight="1" thickTop="1" thickBot="1">
      <c r="F49" s="9"/>
      <c r="G49" s="9"/>
      <c r="H49" s="9"/>
      <c r="I49" s="9"/>
      <c r="J49" s="9"/>
      <c r="K49" s="9"/>
    </row>
    <row r="50" spans="3:11" ht="41.25" thickTop="1" thickBot="1">
      <c r="C50" s="15" t="s">
        <v>16</v>
      </c>
      <c r="D50" s="42" t="s">
        <v>17</v>
      </c>
      <c r="E50" s="42" t="s">
        <v>130</v>
      </c>
      <c r="F50" s="9"/>
      <c r="G50" s="9"/>
      <c r="H50" s="9"/>
      <c r="I50" s="9"/>
      <c r="J50" s="9"/>
      <c r="K50" s="9"/>
    </row>
    <row r="51" spans="3:11" ht="15" thickTop="1" thickBot="1">
      <c r="C51" s="15" t="s">
        <v>19</v>
      </c>
      <c r="D51" s="17"/>
      <c r="E51" s="17">
        <f>D51/100/24*365/30/1.0026</f>
        <v>0</v>
      </c>
      <c r="F51" s="9"/>
      <c r="G51" s="9"/>
      <c r="H51" s="9"/>
      <c r="I51" s="9"/>
      <c r="J51" s="9"/>
      <c r="K51" s="9"/>
    </row>
    <row r="52" spans="3:11" ht="15" thickTop="1" thickBot="1">
      <c r="C52" s="15" t="s">
        <v>139</v>
      </c>
      <c r="D52" s="16">
        <v>0</v>
      </c>
      <c r="E52" s="23">
        <v>0</v>
      </c>
      <c r="F52" s="9"/>
      <c r="G52" s="9"/>
      <c r="H52" s="9"/>
      <c r="I52" s="9"/>
      <c r="J52" s="9"/>
      <c r="K52" s="9"/>
    </row>
    <row r="53" spans="3:11" ht="14.65" thickTop="1">
      <c r="D53" s="91"/>
      <c r="E53" s="91"/>
      <c r="F53" s="9"/>
      <c r="G53" s="9"/>
      <c r="H53" s="9"/>
      <c r="I53" s="9"/>
      <c r="J53" s="9"/>
      <c r="K53" s="9"/>
    </row>
    <row r="54" spans="3:11">
      <c r="D54" s="91"/>
      <c r="E54" s="91"/>
      <c r="F54" s="9"/>
      <c r="G54" s="9"/>
      <c r="H54" s="9"/>
      <c r="I54" s="9"/>
      <c r="J54" s="9"/>
      <c r="K54" s="9"/>
    </row>
    <row r="55" spans="3:11">
      <c r="D55" s="91"/>
      <c r="E55" s="91"/>
      <c r="F55" s="11"/>
      <c r="G55" s="9"/>
      <c r="H55" s="9"/>
      <c r="I55" s="9"/>
      <c r="J55" s="9"/>
      <c r="K55" s="9"/>
    </row>
    <row r="56" spans="3:11">
      <c r="D56" s="91"/>
      <c r="E56" s="91"/>
      <c r="F56" s="9"/>
      <c r="G56" s="9"/>
      <c r="H56" s="9"/>
      <c r="I56" s="9"/>
      <c r="J56" s="9"/>
      <c r="K56" s="9"/>
    </row>
    <row r="57" spans="3:11">
      <c r="D57" s="91"/>
      <c r="E57" s="91"/>
      <c r="F57" s="9"/>
      <c r="G57" s="9"/>
      <c r="H57" s="9"/>
      <c r="I57" s="9"/>
      <c r="J57" s="9"/>
      <c r="K57" s="9"/>
    </row>
    <row r="58" spans="3:11">
      <c r="D58" s="91"/>
      <c r="E58" s="91"/>
      <c r="F58" s="9"/>
      <c r="G58" s="9"/>
      <c r="H58" s="9"/>
      <c r="I58" s="9"/>
      <c r="J58" s="9"/>
      <c r="K58" s="9"/>
    </row>
    <row r="59" spans="3:11">
      <c r="D59" s="91"/>
      <c r="E59" s="91"/>
      <c r="F59" s="9"/>
      <c r="G59" s="9"/>
      <c r="H59" s="9"/>
      <c r="I59" s="9"/>
      <c r="J59" s="9"/>
      <c r="K59" s="9"/>
    </row>
    <row r="60" spans="3:11">
      <c r="D60"/>
      <c r="F60" s="9"/>
      <c r="G60" s="9"/>
      <c r="H60" s="9"/>
      <c r="I60" s="9"/>
      <c r="J60" s="9"/>
      <c r="K60" s="9"/>
    </row>
    <row r="61" spans="3:11">
      <c r="D61"/>
      <c r="F61" s="9"/>
      <c r="G61" s="9"/>
      <c r="H61" s="9"/>
      <c r="I61" s="9"/>
      <c r="J61" s="9"/>
      <c r="K61" s="9"/>
    </row>
    <row r="62" spans="3:11">
      <c r="D62"/>
      <c r="F62" s="9"/>
      <c r="G62" s="9"/>
      <c r="H62" s="9"/>
      <c r="I62" s="9"/>
      <c r="J62" s="9"/>
      <c r="K62" s="9"/>
    </row>
    <row r="63" spans="3:11">
      <c r="D63"/>
      <c r="F63" s="9"/>
      <c r="G63" s="9"/>
      <c r="H63" s="9"/>
      <c r="I63" s="9"/>
      <c r="J63" s="9"/>
      <c r="K63" s="9"/>
    </row>
    <row r="64" spans="3:11" ht="20.25" customHeight="1">
      <c r="D64"/>
      <c r="F64" s="9"/>
      <c r="G64" s="9"/>
      <c r="H64" s="9"/>
      <c r="I64" s="9"/>
      <c r="J64" s="9"/>
      <c r="K64" s="9"/>
    </row>
    <row r="65" spans="4:6">
      <c r="D65" s="91"/>
      <c r="E65" s="91"/>
    </row>
    <row r="66" spans="4:6">
      <c r="D66" s="91"/>
      <c r="E66" s="91"/>
    </row>
    <row r="67" spans="4:6">
      <c r="D67" s="91"/>
      <c r="E67" s="91"/>
      <c r="F67" s="11"/>
    </row>
    <row r="68" spans="4:6">
      <c r="D68" s="91"/>
      <c r="E68" s="91"/>
    </row>
    <row r="69" spans="4:6">
      <c r="D69" s="91"/>
      <c r="E69" s="91"/>
    </row>
    <row r="70" spans="4:6">
      <c r="D70" s="91"/>
      <c r="E70" s="91"/>
    </row>
    <row r="71" spans="4:6">
      <c r="D71" s="91"/>
      <c r="E71" s="91"/>
    </row>
    <row r="72" spans="4:6" ht="20.25" customHeight="1">
      <c r="D72"/>
    </row>
    <row r="73" spans="4:6">
      <c r="D73"/>
    </row>
    <row r="74" spans="4:6">
      <c r="D74"/>
    </row>
    <row r="75" spans="4:6">
      <c r="D75"/>
    </row>
    <row r="77" spans="4:6" ht="20.25" customHeight="1"/>
    <row r="78" spans="4:6" ht="20.25" customHeight="1"/>
    <row r="79" spans="4:6" ht="20.25" customHeight="1"/>
    <row r="80" spans="4:6" ht="20.25" customHeight="1"/>
    <row r="81" ht="36" customHeight="1"/>
    <row r="82" ht="20.25" customHeight="1"/>
    <row r="83" ht="20.25" customHeight="1"/>
    <row r="84" ht="20.25" customHeight="1"/>
    <row r="85" ht="20.25" customHeight="1"/>
    <row r="86" ht="36" customHeight="1"/>
    <row r="87" ht="20.25" customHeight="1"/>
    <row r="88" ht="20.25" customHeight="1"/>
    <row r="89" ht="20.25" customHeight="1"/>
    <row r="90" ht="20.25" customHeight="1"/>
    <row r="91" ht="36" customHeight="1"/>
    <row r="92" ht="20.25" customHeight="1"/>
    <row r="93" ht="20.25" customHeight="1"/>
    <row r="94" ht="20.25" customHeight="1"/>
    <row r="95" ht="20.25" customHeight="1"/>
    <row r="96" ht="36" customHeight="1"/>
    <row r="97" ht="20.25" customHeight="1"/>
    <row r="98" ht="20.25" customHeight="1"/>
    <row r="99" ht="20.25" customHeight="1"/>
    <row r="100" ht="20.25" customHeight="1"/>
    <row r="101" ht="36" customHeight="1"/>
    <row r="102" ht="20.25" customHeight="1"/>
    <row r="103" ht="20.25" customHeight="1"/>
    <row r="104" ht="20.25" customHeight="1"/>
    <row r="105" ht="20.25" customHeight="1"/>
    <row r="106" ht="36" customHeight="1"/>
    <row r="107" ht="20.25" customHeight="1"/>
    <row r="108" ht="20.25" customHeight="1"/>
    <row r="109" ht="20.25" customHeight="1"/>
    <row r="110" ht="20.25" customHeight="1"/>
    <row r="111" ht="36" customHeight="1"/>
    <row r="112" ht="20.25" customHeight="1"/>
    <row r="113" ht="20.25" customHeight="1"/>
    <row r="114" ht="20.25" customHeight="1"/>
    <row r="115" ht="20.25" customHeight="1"/>
    <row r="116" ht="36" customHeight="1"/>
    <row r="117" ht="20.25" customHeight="1"/>
    <row r="118" ht="20.25" customHeight="1"/>
    <row r="119" ht="20.25" customHeight="1"/>
    <row r="120" ht="20.25" customHeight="1"/>
    <row r="121" ht="36" customHeight="1"/>
    <row r="122" ht="20.25" customHeight="1"/>
    <row r="123" ht="20.25" customHeight="1"/>
    <row r="124" ht="20.25" customHeight="1"/>
    <row r="125" ht="20.25" customHeight="1"/>
    <row r="126" ht="36" customHeight="1"/>
    <row r="127" ht="20.25" customHeight="1"/>
    <row r="128" ht="20.25" customHeight="1"/>
    <row r="129" ht="20.25" customHeight="1"/>
    <row r="130" ht="20.25" customHeight="1"/>
    <row r="131" ht="36" customHeight="1"/>
    <row r="132" ht="20.25" customHeight="1"/>
    <row r="133" ht="20.25" customHeight="1"/>
    <row r="134" ht="20.25" customHeight="1"/>
    <row r="135" ht="20.25" customHeight="1"/>
    <row r="136" ht="36" customHeight="1"/>
    <row r="137" ht="20.25" customHeight="1"/>
    <row r="138" ht="20.25" customHeight="1"/>
    <row r="139" ht="20.25" customHeight="1"/>
    <row r="140" ht="20.25" customHeight="1"/>
    <row r="141" ht="36" customHeight="1"/>
    <row r="142" ht="20.25" customHeight="1"/>
    <row r="143" ht="20.25" customHeight="1"/>
    <row r="144" ht="20.25" customHeight="1"/>
    <row r="145" ht="20.25" customHeight="1"/>
    <row r="146" ht="36" customHeight="1"/>
    <row r="147" ht="20.25" customHeight="1"/>
    <row r="148" ht="20.25" customHeight="1"/>
    <row r="149" ht="20.25" customHeight="1"/>
    <row r="150" ht="20.25" customHeight="1"/>
    <row r="151" ht="36" customHeight="1"/>
    <row r="152" ht="20.25" customHeight="1"/>
    <row r="153" ht="20.25" customHeight="1"/>
    <row r="154" ht="20.25" customHeight="1"/>
    <row r="155" ht="20.25" customHeight="1"/>
    <row r="156" ht="36" customHeight="1"/>
    <row r="157" ht="20.25" customHeight="1"/>
    <row r="158" ht="20.25" customHeight="1"/>
    <row r="159" ht="20.25" customHeight="1"/>
    <row r="160" ht="20.25" customHeight="1"/>
    <row r="161" ht="36" customHeight="1"/>
    <row r="162" ht="20.25" customHeight="1"/>
    <row r="163" ht="20.25" customHeight="1"/>
    <row r="164" ht="20.25" customHeight="1"/>
    <row r="165" ht="20.25" customHeight="1"/>
    <row r="166" ht="36" customHeight="1"/>
    <row r="167" ht="20.25" customHeight="1"/>
    <row r="168" ht="20.25" customHeight="1"/>
    <row r="169" ht="20.25" customHeight="1"/>
    <row r="171" ht="36" customHeight="1"/>
    <row r="172" ht="20.25" customHeight="1"/>
    <row r="173" ht="20.25" customHeight="1"/>
    <row r="174" ht="20.25" customHeight="1"/>
    <row r="175" ht="20.25" customHeight="1"/>
    <row r="176" ht="36" customHeight="1"/>
    <row r="177" ht="20.25" customHeight="1"/>
    <row r="178" ht="20.25" customHeight="1"/>
    <row r="179" ht="20.25" customHeight="1"/>
  </sheetData>
  <mergeCells count="47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35:E35"/>
    <mergeCell ref="F35:G35"/>
    <mergeCell ref="D20:E20"/>
    <mergeCell ref="D21:E21"/>
    <mergeCell ref="D22:E22"/>
    <mergeCell ref="D23:E23"/>
    <mergeCell ref="D24:E24"/>
    <mergeCell ref="D30:E30"/>
    <mergeCell ref="D31:E31"/>
    <mergeCell ref="G31:H31"/>
    <mergeCell ref="D32:E32"/>
    <mergeCell ref="D33:E33"/>
    <mergeCell ref="D34:E34"/>
    <mergeCell ref="D56:E56"/>
    <mergeCell ref="D36:E36"/>
    <mergeCell ref="D42:E42"/>
    <mergeCell ref="D43:E43"/>
    <mergeCell ref="D44:E44"/>
    <mergeCell ref="D45:E45"/>
    <mergeCell ref="D46:E46"/>
    <mergeCell ref="D47:E47"/>
    <mergeCell ref="D48:E48"/>
    <mergeCell ref="D53:E53"/>
    <mergeCell ref="D54:E54"/>
    <mergeCell ref="D55:E55"/>
    <mergeCell ref="D68:E68"/>
    <mergeCell ref="D69:E69"/>
    <mergeCell ref="D70:E70"/>
    <mergeCell ref="D71:E71"/>
    <mergeCell ref="D57:E57"/>
    <mergeCell ref="D58:E58"/>
    <mergeCell ref="D59:E59"/>
    <mergeCell ref="D65:E65"/>
    <mergeCell ref="D66:E66"/>
    <mergeCell ref="D67:E67"/>
  </mergeCell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58E0B-5A85-4A43-BCEB-A2DCE301EE89}">
  <dimension ref="C1:M179"/>
  <sheetViews>
    <sheetView showGridLines="0" topLeftCell="D1" zoomScale="70" zoomScaleNormal="70" workbookViewId="0">
      <selection activeCell="G15" sqref="G15"/>
    </sheetView>
  </sheetViews>
  <sheetFormatPr baseColWidth="10" defaultColWidth="11.3984375" defaultRowHeight="14.25"/>
  <cols>
    <col min="1" max="2" width="7.3984375" customWidth="1"/>
    <col min="3" max="3" width="81.73046875" bestFit="1" customWidth="1"/>
    <col min="4" max="4" width="43" style="40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82" t="s">
        <v>215</v>
      </c>
      <c r="D1" s="82"/>
      <c r="E1" s="82"/>
      <c r="F1" s="82"/>
      <c r="G1" s="82"/>
      <c r="H1" s="82"/>
      <c r="I1" s="82"/>
      <c r="J1" s="82"/>
      <c r="K1" s="82"/>
    </row>
    <row r="2" spans="3:13" ht="30" customHeight="1">
      <c r="C2" s="82"/>
      <c r="D2" s="82"/>
      <c r="E2" s="82"/>
      <c r="F2" s="82"/>
      <c r="G2" s="82"/>
      <c r="H2" s="82"/>
      <c r="I2" s="82"/>
      <c r="J2" s="82"/>
      <c r="K2" s="82"/>
    </row>
    <row r="3" spans="3:13" ht="15" customHeight="1">
      <c r="C3" s="71" t="s">
        <v>2</v>
      </c>
      <c r="D3" s="71"/>
      <c r="E3" s="71"/>
      <c r="F3" s="71"/>
      <c r="G3" s="71"/>
      <c r="H3" s="71"/>
      <c r="I3" s="71"/>
      <c r="J3" s="71"/>
      <c r="K3" s="71"/>
    </row>
    <row r="4" spans="3:13" ht="15" customHeight="1">
      <c r="C4" s="71"/>
      <c r="D4" s="71"/>
      <c r="E4" s="71"/>
      <c r="F4" s="71"/>
      <c r="G4" s="71"/>
      <c r="H4" s="71"/>
      <c r="I4" s="71"/>
      <c r="J4" s="71"/>
      <c r="K4" s="71"/>
    </row>
    <row r="5" spans="3:13" ht="14.65" thickBot="1">
      <c r="C5" s="9"/>
      <c r="D5" s="39"/>
      <c r="E5" s="9"/>
      <c r="F5" s="9"/>
      <c r="G5" s="9"/>
      <c r="H5" s="9"/>
      <c r="I5" s="9"/>
      <c r="J5" s="9"/>
      <c r="K5" s="9"/>
    </row>
    <row r="6" spans="3:13" ht="15.4" thickTop="1" thickBot="1">
      <c r="C6" s="13" t="s">
        <v>3</v>
      </c>
      <c r="D6" s="92" t="s">
        <v>4</v>
      </c>
      <c r="E6" s="92"/>
      <c r="F6" s="10"/>
      <c r="G6" s="10"/>
      <c r="H6" s="9"/>
      <c r="I6" s="9"/>
      <c r="J6" s="9"/>
      <c r="K6" s="9"/>
    </row>
    <row r="7" spans="3:13" ht="15" thickTop="1" thickBot="1">
      <c r="C7" s="14" t="s">
        <v>34</v>
      </c>
      <c r="D7" s="74" t="s">
        <v>216</v>
      </c>
      <c r="E7" s="75"/>
      <c r="F7" s="9"/>
      <c r="G7" s="88"/>
      <c r="H7" s="88"/>
      <c r="I7" s="9"/>
      <c r="J7" s="9"/>
      <c r="K7" s="9"/>
    </row>
    <row r="8" spans="3:13" ht="15" thickTop="1" thickBot="1">
      <c r="C8" s="15" t="s">
        <v>11</v>
      </c>
      <c r="D8" s="102">
        <v>90443511</v>
      </c>
      <c r="E8" s="103"/>
      <c r="F8" s="11"/>
      <c r="G8" s="9"/>
      <c r="H8" s="9"/>
      <c r="I8" s="9"/>
      <c r="J8" s="9"/>
      <c r="K8" s="9"/>
    </row>
    <row r="9" spans="3:13" ht="15" thickTop="1" thickBot="1">
      <c r="C9" s="15" t="s">
        <v>12</v>
      </c>
      <c r="D9" s="89">
        <v>0</v>
      </c>
      <c r="E9" s="90"/>
      <c r="F9" s="9"/>
      <c r="G9" s="11"/>
      <c r="H9" s="9"/>
      <c r="I9" s="9"/>
      <c r="J9" s="9"/>
      <c r="K9" s="9"/>
    </row>
    <row r="10" spans="3:13" ht="15" thickTop="1" thickBot="1">
      <c r="C10" s="15" t="s">
        <v>13</v>
      </c>
      <c r="D10" s="89">
        <f>ROUND(D8/24/1.0026,0)</f>
        <v>3758707</v>
      </c>
      <c r="E10" s="90"/>
      <c r="F10" s="9"/>
      <c r="G10" s="9"/>
      <c r="H10" s="9"/>
      <c r="I10" s="9"/>
      <c r="J10" s="9"/>
      <c r="K10" s="9"/>
    </row>
    <row r="11" spans="3:13" ht="15" thickTop="1" thickBot="1">
      <c r="C11" s="15" t="s">
        <v>14</v>
      </c>
      <c r="D11" s="89">
        <f>ROUND(D9/24/1.0026,0)</f>
        <v>0</v>
      </c>
      <c r="E11" s="90"/>
      <c r="F11" s="9"/>
      <c r="G11" s="9"/>
      <c r="H11" s="9"/>
      <c r="I11" s="9"/>
      <c r="J11" s="9"/>
      <c r="K11" s="9"/>
    </row>
    <row r="12" spans="3:13" ht="15" thickTop="1" thickBot="1">
      <c r="C12" s="15" t="s">
        <v>15</v>
      </c>
      <c r="D12" s="63">
        <f>D11/D10</f>
        <v>0</v>
      </c>
      <c r="E12" s="64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16</v>
      </c>
      <c r="D14" s="42" t="s">
        <v>17</v>
      </c>
      <c r="E14" s="42" t="s">
        <v>130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19</v>
      </c>
      <c r="D15" s="51">
        <v>29.073</v>
      </c>
      <c r="E15" s="17">
        <f>D15/100/24*365/30/1.0026</f>
        <v>0.14700175377352218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139</v>
      </c>
      <c r="D16" s="16">
        <v>0</v>
      </c>
      <c r="E16" s="17">
        <f>D16/24/1.0026</f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5.4" thickTop="1" thickBot="1">
      <c r="C18" s="13" t="s">
        <v>3</v>
      </c>
      <c r="D18" s="92" t="s">
        <v>21</v>
      </c>
      <c r="E18" s="92"/>
      <c r="F18" s="9"/>
      <c r="G18" s="9"/>
      <c r="H18" s="9"/>
      <c r="I18" s="9"/>
      <c r="J18" s="9"/>
      <c r="K18" s="9"/>
    </row>
    <row r="19" spans="3:11" ht="15" thickTop="1" thickBot="1">
      <c r="C19" s="14" t="s">
        <v>34</v>
      </c>
      <c r="D19" s="74" t="s">
        <v>216</v>
      </c>
      <c r="E19" s="75"/>
      <c r="F19" s="9"/>
      <c r="G19" s="9"/>
      <c r="H19" s="9"/>
      <c r="I19" s="9"/>
      <c r="J19" s="9"/>
      <c r="K19" s="9"/>
    </row>
    <row r="20" spans="3:11" ht="15" thickTop="1" thickBot="1">
      <c r="C20" s="15" t="s">
        <v>11</v>
      </c>
      <c r="D20" s="76">
        <v>12193260</v>
      </c>
      <c r="E20" s="77"/>
      <c r="F20" s="11"/>
      <c r="G20" s="9"/>
      <c r="H20" s="9"/>
      <c r="I20" s="9"/>
      <c r="J20" s="9"/>
      <c r="K20" s="9"/>
    </row>
    <row r="21" spans="3:11" ht="15" thickTop="1" thickBot="1">
      <c r="C21" s="15" t="s">
        <v>12</v>
      </c>
      <c r="D21" s="76">
        <v>0</v>
      </c>
      <c r="E21" s="77"/>
      <c r="F21" s="11"/>
      <c r="G21" s="9"/>
      <c r="H21" s="9"/>
      <c r="I21" s="9"/>
      <c r="J21" s="9"/>
      <c r="K21" s="9"/>
    </row>
    <row r="22" spans="3:11" ht="15" thickTop="1" thickBot="1">
      <c r="C22" s="15" t="s">
        <v>13</v>
      </c>
      <c r="D22" s="76">
        <f>ROUND(D20/24/1.0026,0)</f>
        <v>506735</v>
      </c>
      <c r="E22" s="77"/>
      <c r="F22" s="9"/>
      <c r="G22" s="9"/>
      <c r="H22" s="9"/>
      <c r="I22" s="9"/>
      <c r="J22" s="9"/>
      <c r="K22" s="9"/>
    </row>
    <row r="23" spans="3:11" ht="15" thickTop="1" thickBot="1">
      <c r="C23" s="15" t="s">
        <v>14</v>
      </c>
      <c r="D23" s="89">
        <f>ROUND(D21/24/1.0026,0)</f>
        <v>0</v>
      </c>
      <c r="E23" s="90"/>
      <c r="F23" s="9"/>
      <c r="G23" s="9"/>
      <c r="H23" s="9"/>
      <c r="I23" s="9"/>
      <c r="J23" s="9"/>
      <c r="K23" s="9"/>
    </row>
    <row r="24" spans="3:11" ht="15" thickTop="1" thickBot="1">
      <c r="C24" s="15" t="s">
        <v>15</v>
      </c>
      <c r="D24" s="63">
        <f>D23/D22</f>
        <v>0</v>
      </c>
      <c r="E24" s="64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16</v>
      </c>
      <c r="D26" s="42" t="s">
        <v>17</v>
      </c>
      <c r="E26" s="42" t="s">
        <v>130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19</v>
      </c>
      <c r="D27" s="17">
        <v>36.992600000000003</v>
      </c>
      <c r="E27" s="17">
        <f>D27/100/24*365/30/1.0026</f>
        <v>0.18704561196444802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139</v>
      </c>
      <c r="D28" s="16"/>
      <c r="E28" s="17">
        <f>D28/100/24*365/31/1.0026</f>
        <v>0</v>
      </c>
      <c r="F28" s="9"/>
      <c r="G28" s="9"/>
      <c r="H28" s="9"/>
      <c r="I28" s="9"/>
      <c r="J28" s="9"/>
      <c r="K28" s="9"/>
    </row>
    <row r="29" spans="3:11" ht="15" thickTop="1" thickBot="1">
      <c r="F29" s="9"/>
      <c r="G29" s="9"/>
      <c r="H29" s="9"/>
      <c r="I29" s="9"/>
      <c r="J29" s="9"/>
      <c r="K29" s="9"/>
    </row>
    <row r="30" spans="3:11" ht="15.4" thickTop="1" thickBot="1">
      <c r="C30" s="13" t="s">
        <v>24</v>
      </c>
      <c r="D30" s="92" t="s">
        <v>4</v>
      </c>
      <c r="E30" s="92"/>
      <c r="F30" s="10"/>
      <c r="G30" s="10"/>
      <c r="H30" s="9"/>
      <c r="I30" s="9"/>
      <c r="J30" s="9"/>
      <c r="K30" s="9"/>
    </row>
    <row r="31" spans="3:11" ht="15" thickTop="1" thickBot="1">
      <c r="C31" s="14" t="s">
        <v>34</v>
      </c>
      <c r="D31" s="74" t="s">
        <v>216</v>
      </c>
      <c r="E31" s="75"/>
      <c r="F31" s="9"/>
      <c r="G31" s="88"/>
      <c r="H31" s="88"/>
      <c r="I31" s="9"/>
      <c r="J31" s="9"/>
      <c r="K31" s="9"/>
    </row>
    <row r="32" spans="3:11" ht="15" thickTop="1" thickBot="1">
      <c r="C32" s="15" t="s">
        <v>11</v>
      </c>
      <c r="D32" s="89">
        <v>111488341</v>
      </c>
      <c r="E32" s="90"/>
      <c r="F32" s="11"/>
      <c r="G32" s="9"/>
      <c r="H32" s="9"/>
      <c r="I32" s="9"/>
      <c r="J32" s="9"/>
      <c r="K32" s="9"/>
    </row>
    <row r="33" spans="3:13" ht="15" thickTop="1" thickBot="1">
      <c r="C33" s="15" t="s">
        <v>12</v>
      </c>
      <c r="D33" s="76"/>
      <c r="E33" s="77"/>
      <c r="F33" s="9"/>
      <c r="G33" s="11"/>
      <c r="H33" s="9"/>
      <c r="I33" s="9"/>
      <c r="J33" s="9"/>
      <c r="K33" s="9"/>
    </row>
    <row r="34" spans="3:13" ht="15" thickTop="1" thickBot="1">
      <c r="C34" s="15" t="s">
        <v>13</v>
      </c>
      <c r="D34" s="89">
        <f>ROUND(D32/24/1.0026,0)</f>
        <v>4633301</v>
      </c>
      <c r="E34" s="90"/>
      <c r="F34" s="9"/>
      <c r="G34" s="9"/>
      <c r="H34" s="9"/>
      <c r="I34" s="9"/>
      <c r="J34" s="9"/>
      <c r="K34" s="9"/>
    </row>
    <row r="35" spans="3:13" ht="15" thickTop="1" thickBot="1">
      <c r="C35" s="15" t="s">
        <v>14</v>
      </c>
      <c r="D35" s="89">
        <f>ROUND(D33/24/1.0026,0)</f>
        <v>0</v>
      </c>
      <c r="E35" s="90"/>
      <c r="F35" s="83"/>
      <c r="G35" s="83"/>
      <c r="H35" s="9"/>
      <c r="I35" s="9"/>
      <c r="J35" s="9"/>
      <c r="K35" s="9"/>
    </row>
    <row r="36" spans="3:13" ht="15" thickTop="1" thickBot="1">
      <c r="C36" s="15" t="s">
        <v>15</v>
      </c>
      <c r="D36" s="63">
        <f>D35/D34</f>
        <v>0</v>
      </c>
      <c r="E36" s="64"/>
      <c r="F36" s="9"/>
      <c r="G36" s="9"/>
      <c r="H36" s="9"/>
      <c r="I36" s="9"/>
      <c r="J36" s="9"/>
      <c r="K36" s="9"/>
    </row>
    <row r="37" spans="3:13" ht="15" thickTop="1" thickBot="1">
      <c r="F37" s="9"/>
      <c r="G37" s="9"/>
      <c r="H37" s="9"/>
      <c r="I37" s="9"/>
      <c r="J37" s="9"/>
      <c r="K37" s="9"/>
      <c r="M37" s="12"/>
    </row>
    <row r="38" spans="3:13" ht="41.25" thickTop="1" thickBot="1">
      <c r="C38" s="15" t="s">
        <v>16</v>
      </c>
      <c r="D38" s="42" t="s">
        <v>17</v>
      </c>
      <c r="E38" s="42" t="s">
        <v>130</v>
      </c>
      <c r="F38" s="9"/>
      <c r="G38" s="9"/>
      <c r="H38" s="9"/>
      <c r="I38" s="9"/>
      <c r="J38" s="9"/>
      <c r="K38" s="9"/>
    </row>
    <row r="39" spans="3:13" ht="15" thickTop="1" thickBot="1">
      <c r="C39" s="15" t="s">
        <v>19</v>
      </c>
      <c r="D39" s="51">
        <v>29.073</v>
      </c>
      <c r="E39" s="17">
        <f>D39/100/24*365/30/1.0026</f>
        <v>0.14700175377352218</v>
      </c>
      <c r="F39" s="9"/>
      <c r="G39" s="9"/>
      <c r="H39" s="9"/>
      <c r="I39" s="9"/>
      <c r="J39" s="9"/>
      <c r="K39" s="9"/>
    </row>
    <row r="40" spans="3:13" ht="15" thickTop="1" thickBot="1">
      <c r="C40" s="15" t="s">
        <v>139</v>
      </c>
      <c r="D40" s="16">
        <v>0</v>
      </c>
      <c r="E40" s="54"/>
      <c r="F40" s="9"/>
      <c r="G40" s="9"/>
      <c r="H40" s="9"/>
      <c r="I40" s="9"/>
      <c r="J40" s="9"/>
      <c r="K40" s="9"/>
    </row>
    <row r="41" spans="3:13" ht="15" thickTop="1" thickBot="1">
      <c r="F41" s="9"/>
      <c r="G41" s="9"/>
      <c r="H41" s="9"/>
      <c r="I41" s="9"/>
      <c r="J41" s="9"/>
      <c r="K41" s="9"/>
    </row>
    <row r="42" spans="3:13" ht="15.4" thickTop="1" thickBot="1">
      <c r="C42" s="13" t="s">
        <v>24</v>
      </c>
      <c r="D42" s="92" t="s">
        <v>21</v>
      </c>
      <c r="E42" s="92"/>
      <c r="F42" s="9"/>
      <c r="G42" s="9"/>
      <c r="H42" s="9"/>
      <c r="I42" s="9"/>
      <c r="J42" s="9"/>
      <c r="K42" s="9"/>
    </row>
    <row r="43" spans="3:13" ht="15" thickTop="1" thickBot="1">
      <c r="C43" s="14" t="s">
        <v>34</v>
      </c>
      <c r="D43" s="74" t="s">
        <v>216</v>
      </c>
      <c r="E43" s="75"/>
      <c r="F43" s="9"/>
      <c r="G43" s="9"/>
      <c r="H43" s="9"/>
      <c r="I43" s="9"/>
      <c r="J43" s="9"/>
      <c r="K43" s="9"/>
    </row>
    <row r="44" spans="3:13" ht="15" thickTop="1" thickBot="1">
      <c r="C44" s="15" t="s">
        <v>11</v>
      </c>
      <c r="D44" s="76">
        <v>0</v>
      </c>
      <c r="E44" s="77"/>
      <c r="F44" s="11"/>
      <c r="G44" s="9"/>
      <c r="H44" s="9"/>
      <c r="I44" s="9"/>
      <c r="J44" s="9"/>
      <c r="K44" s="9"/>
    </row>
    <row r="45" spans="3:13" ht="15" thickTop="1" thickBot="1">
      <c r="C45" s="15" t="s">
        <v>12</v>
      </c>
      <c r="D45" s="76">
        <v>0</v>
      </c>
      <c r="E45" s="77"/>
      <c r="F45" s="9"/>
      <c r="G45" s="9"/>
      <c r="H45" s="9"/>
      <c r="I45" s="9"/>
      <c r="J45" s="9"/>
      <c r="K45" s="9"/>
    </row>
    <row r="46" spans="3:13" ht="15" thickTop="1" thickBot="1">
      <c r="C46" s="15" t="s">
        <v>13</v>
      </c>
      <c r="D46" s="76">
        <f>ROUND(D44/24/1.0026,0)</f>
        <v>0</v>
      </c>
      <c r="E46" s="77"/>
      <c r="F46" s="9"/>
      <c r="G46" s="9"/>
      <c r="H46" s="9"/>
      <c r="I46" s="9"/>
      <c r="J46" s="9"/>
      <c r="K46" s="9"/>
    </row>
    <row r="47" spans="3:13" ht="15" thickTop="1" thickBot="1">
      <c r="C47" s="15" t="s">
        <v>14</v>
      </c>
      <c r="D47" s="76">
        <f>ROUND(D45/24/1.0026,0)</f>
        <v>0</v>
      </c>
      <c r="E47" s="77"/>
      <c r="F47" s="9"/>
      <c r="G47" s="9"/>
      <c r="H47" s="9"/>
      <c r="I47" s="9"/>
      <c r="J47" s="9"/>
      <c r="K47" s="9"/>
    </row>
    <row r="48" spans="3:13" ht="15" thickTop="1" thickBot="1">
      <c r="C48" s="15" t="s">
        <v>15</v>
      </c>
      <c r="D48" s="63" t="e">
        <f>D47/D46</f>
        <v>#DIV/0!</v>
      </c>
      <c r="E48" s="64"/>
      <c r="F48" s="9"/>
      <c r="G48" s="9"/>
      <c r="H48" s="9"/>
      <c r="I48" s="9"/>
      <c r="J48" s="9"/>
      <c r="K48" s="9"/>
    </row>
    <row r="49" spans="3:11" ht="15.75" customHeight="1" thickTop="1" thickBot="1">
      <c r="F49" s="9"/>
      <c r="G49" s="9"/>
      <c r="H49" s="9"/>
      <c r="I49" s="9"/>
      <c r="J49" s="9"/>
      <c r="K49" s="9"/>
    </row>
    <row r="50" spans="3:11" ht="41.25" thickTop="1" thickBot="1">
      <c r="C50" s="15" t="s">
        <v>16</v>
      </c>
      <c r="D50" s="42" t="s">
        <v>17</v>
      </c>
      <c r="E50" s="42" t="s">
        <v>130</v>
      </c>
      <c r="F50" s="9"/>
      <c r="G50" s="9"/>
      <c r="H50" s="9"/>
      <c r="I50" s="9"/>
      <c r="J50" s="9"/>
      <c r="K50" s="9"/>
    </row>
    <row r="51" spans="3:11" ht="15" thickTop="1" thickBot="1">
      <c r="C51" s="15" t="s">
        <v>19</v>
      </c>
      <c r="D51" s="17"/>
      <c r="E51" s="17">
        <f>D51/100/24*365/30/1.0026</f>
        <v>0</v>
      </c>
      <c r="F51" s="9"/>
      <c r="G51" s="9"/>
      <c r="H51" s="9"/>
      <c r="I51" s="9"/>
      <c r="J51" s="9"/>
      <c r="K51" s="9"/>
    </row>
    <row r="52" spans="3:11" ht="15" thickTop="1" thickBot="1">
      <c r="C52" s="15" t="s">
        <v>139</v>
      </c>
      <c r="D52" s="16">
        <v>0</v>
      </c>
      <c r="E52" s="23">
        <v>0</v>
      </c>
      <c r="F52" s="9"/>
      <c r="G52" s="9"/>
      <c r="H52" s="9"/>
      <c r="I52" s="9"/>
      <c r="J52" s="9"/>
      <c r="K52" s="9"/>
    </row>
    <row r="53" spans="3:11" ht="14.65" thickTop="1">
      <c r="D53" s="91"/>
      <c r="E53" s="91"/>
      <c r="F53" s="9"/>
      <c r="G53" s="9"/>
      <c r="H53" s="9"/>
      <c r="I53" s="9"/>
      <c r="J53" s="9"/>
      <c r="K53" s="9"/>
    </row>
    <row r="54" spans="3:11">
      <c r="D54" s="91"/>
      <c r="E54" s="91"/>
      <c r="F54" s="9"/>
      <c r="G54" s="9"/>
      <c r="H54" s="9"/>
      <c r="I54" s="9"/>
      <c r="J54" s="9"/>
      <c r="K54" s="9"/>
    </row>
    <row r="55" spans="3:11">
      <c r="D55" s="91"/>
      <c r="E55" s="91"/>
      <c r="F55" s="11"/>
      <c r="G55" s="9"/>
      <c r="H55" s="9"/>
      <c r="I55" s="9"/>
      <c r="J55" s="9"/>
      <c r="K55" s="9"/>
    </row>
    <row r="56" spans="3:11">
      <c r="D56" s="91"/>
      <c r="E56" s="91"/>
      <c r="F56" s="9"/>
      <c r="G56" s="9"/>
      <c r="H56" s="9"/>
      <c r="I56" s="9"/>
      <c r="J56" s="9"/>
      <c r="K56" s="9"/>
    </row>
    <row r="57" spans="3:11">
      <c r="D57" s="91"/>
      <c r="E57" s="91"/>
      <c r="F57" s="9"/>
      <c r="G57" s="9"/>
      <c r="H57" s="9"/>
      <c r="I57" s="9"/>
      <c r="J57" s="9"/>
      <c r="K57" s="9"/>
    </row>
    <row r="58" spans="3:11">
      <c r="D58" s="91"/>
      <c r="E58" s="91"/>
      <c r="F58" s="9"/>
      <c r="G58" s="9"/>
      <c r="H58" s="9"/>
      <c r="I58" s="9"/>
      <c r="J58" s="9"/>
      <c r="K58" s="9"/>
    </row>
    <row r="59" spans="3:11">
      <c r="D59" s="91"/>
      <c r="E59" s="91"/>
      <c r="F59" s="9"/>
      <c r="G59" s="9"/>
      <c r="H59" s="9"/>
      <c r="I59" s="9"/>
      <c r="J59" s="9"/>
      <c r="K59" s="9"/>
    </row>
    <row r="60" spans="3:11">
      <c r="D60"/>
      <c r="F60" s="9"/>
      <c r="G60" s="9"/>
      <c r="H60" s="9"/>
      <c r="I60" s="9"/>
      <c r="J60" s="9"/>
      <c r="K60" s="9"/>
    </row>
    <row r="61" spans="3:11">
      <c r="D61"/>
      <c r="F61" s="9"/>
      <c r="G61" s="9"/>
      <c r="H61" s="9"/>
      <c r="I61" s="9"/>
      <c r="J61" s="9"/>
      <c r="K61" s="9"/>
    </row>
    <row r="62" spans="3:11">
      <c r="D62"/>
      <c r="F62" s="9"/>
      <c r="G62" s="9"/>
      <c r="H62" s="9"/>
      <c r="I62" s="9"/>
      <c r="J62" s="9"/>
      <c r="K62" s="9"/>
    </row>
    <row r="63" spans="3:11">
      <c r="D63"/>
      <c r="F63" s="9"/>
      <c r="G63" s="9"/>
      <c r="H63" s="9"/>
      <c r="I63" s="9"/>
      <c r="J63" s="9"/>
      <c r="K63" s="9"/>
    </row>
    <row r="64" spans="3:11" ht="20.25" customHeight="1">
      <c r="D64"/>
      <c r="F64" s="9"/>
      <c r="G64" s="9"/>
      <c r="H64" s="9"/>
      <c r="I64" s="9"/>
      <c r="J64" s="9"/>
      <c r="K64" s="9"/>
    </row>
    <row r="65" spans="4:6">
      <c r="D65" s="91"/>
      <c r="E65" s="91"/>
    </row>
    <row r="66" spans="4:6">
      <c r="D66" s="91"/>
      <c r="E66" s="91"/>
    </row>
    <row r="67" spans="4:6">
      <c r="D67" s="91"/>
      <c r="E67" s="91"/>
      <c r="F67" s="11"/>
    </row>
    <row r="68" spans="4:6">
      <c r="D68" s="91"/>
      <c r="E68" s="91"/>
    </row>
    <row r="69" spans="4:6">
      <c r="D69" s="91"/>
      <c r="E69" s="91"/>
    </row>
    <row r="70" spans="4:6">
      <c r="D70" s="91"/>
      <c r="E70" s="91"/>
    </row>
    <row r="71" spans="4:6">
      <c r="D71" s="91"/>
      <c r="E71" s="91"/>
    </row>
    <row r="72" spans="4:6" ht="20.25" customHeight="1">
      <c r="D72"/>
    </row>
    <row r="73" spans="4:6">
      <c r="D73"/>
    </row>
    <row r="74" spans="4:6">
      <c r="D74"/>
    </row>
    <row r="75" spans="4:6">
      <c r="D75"/>
    </row>
    <row r="77" spans="4:6" ht="20.25" customHeight="1"/>
    <row r="78" spans="4:6" ht="20.25" customHeight="1"/>
    <row r="79" spans="4:6" ht="20.25" customHeight="1"/>
    <row r="80" spans="4:6" ht="20.25" customHeight="1"/>
    <row r="81" ht="36" customHeight="1"/>
    <row r="82" ht="20.25" customHeight="1"/>
    <row r="83" ht="20.25" customHeight="1"/>
    <row r="84" ht="20.25" customHeight="1"/>
    <row r="85" ht="20.25" customHeight="1"/>
    <row r="86" ht="36" customHeight="1"/>
    <row r="87" ht="20.25" customHeight="1"/>
    <row r="88" ht="20.25" customHeight="1"/>
    <row r="89" ht="20.25" customHeight="1"/>
    <row r="90" ht="20.25" customHeight="1"/>
    <row r="91" ht="36" customHeight="1"/>
    <row r="92" ht="20.25" customHeight="1"/>
    <row r="93" ht="20.25" customHeight="1"/>
    <row r="94" ht="20.25" customHeight="1"/>
    <row r="95" ht="20.25" customHeight="1"/>
    <row r="96" ht="36" customHeight="1"/>
    <row r="97" ht="20.25" customHeight="1"/>
    <row r="98" ht="20.25" customHeight="1"/>
    <row r="99" ht="20.25" customHeight="1"/>
    <row r="100" ht="20.25" customHeight="1"/>
    <row r="101" ht="36" customHeight="1"/>
    <row r="102" ht="20.25" customHeight="1"/>
    <row r="103" ht="20.25" customHeight="1"/>
    <row r="104" ht="20.25" customHeight="1"/>
    <row r="105" ht="20.25" customHeight="1"/>
    <row r="106" ht="36" customHeight="1"/>
    <row r="107" ht="20.25" customHeight="1"/>
    <row r="108" ht="20.25" customHeight="1"/>
    <row r="109" ht="20.25" customHeight="1"/>
    <row r="110" ht="20.25" customHeight="1"/>
    <row r="111" ht="36" customHeight="1"/>
    <row r="112" ht="20.25" customHeight="1"/>
    <row r="113" ht="20.25" customHeight="1"/>
    <row r="114" ht="20.25" customHeight="1"/>
    <row r="115" ht="20.25" customHeight="1"/>
    <row r="116" ht="36" customHeight="1"/>
    <row r="117" ht="20.25" customHeight="1"/>
    <row r="118" ht="20.25" customHeight="1"/>
    <row r="119" ht="20.25" customHeight="1"/>
    <row r="120" ht="20.25" customHeight="1"/>
    <row r="121" ht="36" customHeight="1"/>
    <row r="122" ht="20.25" customHeight="1"/>
    <row r="123" ht="20.25" customHeight="1"/>
    <row r="124" ht="20.25" customHeight="1"/>
    <row r="125" ht="20.25" customHeight="1"/>
    <row r="126" ht="36" customHeight="1"/>
    <row r="127" ht="20.25" customHeight="1"/>
    <row r="128" ht="20.25" customHeight="1"/>
    <row r="129" ht="20.25" customHeight="1"/>
    <row r="130" ht="20.25" customHeight="1"/>
    <row r="131" ht="36" customHeight="1"/>
    <row r="132" ht="20.25" customHeight="1"/>
    <row r="133" ht="20.25" customHeight="1"/>
    <row r="134" ht="20.25" customHeight="1"/>
    <row r="135" ht="20.25" customHeight="1"/>
    <row r="136" ht="36" customHeight="1"/>
    <row r="137" ht="20.25" customHeight="1"/>
    <row r="138" ht="20.25" customHeight="1"/>
    <row r="139" ht="20.25" customHeight="1"/>
    <row r="140" ht="20.25" customHeight="1"/>
    <row r="141" ht="36" customHeight="1"/>
    <row r="142" ht="20.25" customHeight="1"/>
    <row r="143" ht="20.25" customHeight="1"/>
    <row r="144" ht="20.25" customHeight="1"/>
    <row r="145" ht="20.25" customHeight="1"/>
    <row r="146" ht="36" customHeight="1"/>
    <row r="147" ht="20.25" customHeight="1"/>
    <row r="148" ht="20.25" customHeight="1"/>
    <row r="149" ht="20.25" customHeight="1"/>
    <row r="150" ht="20.25" customHeight="1"/>
    <row r="151" ht="36" customHeight="1"/>
    <row r="152" ht="20.25" customHeight="1"/>
    <row r="153" ht="20.25" customHeight="1"/>
    <row r="154" ht="20.25" customHeight="1"/>
    <row r="155" ht="20.25" customHeight="1"/>
    <row r="156" ht="36" customHeight="1"/>
    <row r="157" ht="20.25" customHeight="1"/>
    <row r="158" ht="20.25" customHeight="1"/>
    <row r="159" ht="20.25" customHeight="1"/>
    <row r="160" ht="20.25" customHeight="1"/>
    <row r="161" ht="36" customHeight="1"/>
    <row r="162" ht="20.25" customHeight="1"/>
    <row r="163" ht="20.25" customHeight="1"/>
    <row r="164" ht="20.25" customHeight="1"/>
    <row r="165" ht="20.25" customHeight="1"/>
    <row r="166" ht="36" customHeight="1"/>
    <row r="167" ht="20.25" customHeight="1"/>
    <row r="168" ht="20.25" customHeight="1"/>
    <row r="169" ht="20.25" customHeight="1"/>
    <row r="171" ht="36" customHeight="1"/>
    <row r="172" ht="20.25" customHeight="1"/>
    <row r="173" ht="20.25" customHeight="1"/>
    <row r="174" ht="20.25" customHeight="1"/>
    <row r="175" ht="20.25" customHeight="1"/>
    <row r="176" ht="36" customHeight="1"/>
    <row r="177" ht="20.25" customHeight="1"/>
    <row r="178" ht="20.25" customHeight="1"/>
    <row r="179" ht="20.25" customHeight="1"/>
  </sheetData>
  <mergeCells count="47">
    <mergeCell ref="D68:E68"/>
    <mergeCell ref="D69:E69"/>
    <mergeCell ref="D70:E70"/>
    <mergeCell ref="D71:E71"/>
    <mergeCell ref="D57:E57"/>
    <mergeCell ref="D58:E58"/>
    <mergeCell ref="D59:E59"/>
    <mergeCell ref="D65:E65"/>
    <mergeCell ref="D66:E66"/>
    <mergeCell ref="D67:E67"/>
    <mergeCell ref="D56:E56"/>
    <mergeCell ref="D36:E36"/>
    <mergeCell ref="D42:E42"/>
    <mergeCell ref="D43:E43"/>
    <mergeCell ref="D44:E44"/>
    <mergeCell ref="D45:E45"/>
    <mergeCell ref="D46:E46"/>
    <mergeCell ref="D47:E47"/>
    <mergeCell ref="D48:E48"/>
    <mergeCell ref="D53:E53"/>
    <mergeCell ref="D54:E54"/>
    <mergeCell ref="D55:E55"/>
    <mergeCell ref="D35:E35"/>
    <mergeCell ref="F35:G35"/>
    <mergeCell ref="D20:E20"/>
    <mergeCell ref="D21:E21"/>
    <mergeCell ref="D22:E22"/>
    <mergeCell ref="D23:E23"/>
    <mergeCell ref="D24:E24"/>
    <mergeCell ref="D30:E30"/>
    <mergeCell ref="D31:E31"/>
    <mergeCell ref="G31:H31"/>
    <mergeCell ref="D32:E32"/>
    <mergeCell ref="D33:E33"/>
    <mergeCell ref="D34:E34"/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</mergeCell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4A47F-2F3E-43F9-98F2-C3AA7DA7E1EF}">
  <dimension ref="C1:M179"/>
  <sheetViews>
    <sheetView showGridLines="0" topLeftCell="C1" zoomScale="70" zoomScaleNormal="70" workbookViewId="0">
      <selection activeCell="G30" sqref="G30"/>
    </sheetView>
  </sheetViews>
  <sheetFormatPr baseColWidth="10" defaultColWidth="11.3984375" defaultRowHeight="14.25"/>
  <cols>
    <col min="1" max="2" width="7.3984375" customWidth="1"/>
    <col min="3" max="3" width="81.73046875" bestFit="1" customWidth="1"/>
    <col min="4" max="4" width="43" style="40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2" max="12" width="9.1328125"/>
    <col min="13" max="13" width="13.73046875" bestFit="1" customWidth="1"/>
  </cols>
  <sheetData>
    <row r="1" spans="3:13" ht="22.5" customHeight="1">
      <c r="C1" s="82" t="s">
        <v>217</v>
      </c>
      <c r="D1" s="82"/>
      <c r="E1" s="82"/>
      <c r="F1" s="82"/>
      <c r="G1" s="82"/>
      <c r="H1" s="82"/>
      <c r="I1" s="82"/>
      <c r="J1" s="82"/>
      <c r="K1" s="82"/>
    </row>
    <row r="2" spans="3:13" ht="30" customHeight="1">
      <c r="C2" s="82"/>
      <c r="D2" s="82"/>
      <c r="E2" s="82"/>
      <c r="F2" s="82"/>
      <c r="G2" s="82"/>
      <c r="H2" s="82"/>
      <c r="I2" s="82"/>
      <c r="J2" s="82"/>
      <c r="K2" s="82"/>
    </row>
    <row r="3" spans="3:13" ht="15" customHeight="1">
      <c r="C3" s="71" t="s">
        <v>2</v>
      </c>
      <c r="D3" s="71"/>
      <c r="E3" s="71"/>
      <c r="F3" s="71"/>
      <c r="G3" s="71"/>
      <c r="H3" s="71"/>
      <c r="I3" s="71"/>
      <c r="J3" s="71"/>
      <c r="K3" s="71"/>
    </row>
    <row r="4" spans="3:13" ht="15" customHeight="1">
      <c r="C4" s="71"/>
      <c r="D4" s="71"/>
      <c r="E4" s="71"/>
      <c r="F4" s="71"/>
      <c r="G4" s="71"/>
      <c r="H4" s="71"/>
      <c r="I4" s="71"/>
      <c r="J4" s="71"/>
      <c r="K4" s="71"/>
    </row>
    <row r="5" spans="3:13">
      <c r="C5" s="9"/>
      <c r="D5" s="39"/>
      <c r="E5" s="9"/>
      <c r="F5" s="9"/>
      <c r="G5" s="9"/>
      <c r="H5" s="9"/>
      <c r="I5" s="9"/>
      <c r="J5" s="9"/>
      <c r="K5" s="9"/>
    </row>
    <row r="6" spans="3:13" ht="14.65">
      <c r="C6" s="13" t="s">
        <v>3</v>
      </c>
      <c r="D6" s="92" t="s">
        <v>4</v>
      </c>
      <c r="E6" s="92"/>
      <c r="F6" s="10"/>
      <c r="G6" s="10"/>
      <c r="H6" s="9"/>
      <c r="I6" s="9"/>
      <c r="J6" s="9"/>
      <c r="K6" s="9"/>
    </row>
    <row r="7" spans="3:13">
      <c r="C7" s="14" t="s">
        <v>34</v>
      </c>
      <c r="D7" s="74" t="s">
        <v>218</v>
      </c>
      <c r="E7" s="75"/>
      <c r="F7" s="9"/>
      <c r="G7" s="88"/>
      <c r="H7" s="88"/>
      <c r="I7" s="9"/>
      <c r="J7" s="9"/>
      <c r="K7" s="9"/>
    </row>
    <row r="8" spans="3:13">
      <c r="C8" s="15" t="s">
        <v>11</v>
      </c>
      <c r="D8" s="102">
        <v>80443514</v>
      </c>
      <c r="E8" s="103"/>
      <c r="F8" s="11"/>
      <c r="G8" s="9"/>
      <c r="H8" s="9"/>
      <c r="I8" s="9"/>
      <c r="J8" s="9"/>
      <c r="K8" s="9"/>
    </row>
    <row r="9" spans="3:13">
      <c r="C9" s="15" t="s">
        <v>12</v>
      </c>
      <c r="D9" s="89">
        <v>0</v>
      </c>
      <c r="E9" s="90"/>
      <c r="F9" s="9"/>
      <c r="G9" s="11"/>
      <c r="H9" s="9"/>
      <c r="I9" s="9"/>
      <c r="J9" s="9"/>
      <c r="K9" s="9"/>
    </row>
    <row r="10" spans="3:13">
      <c r="C10" s="15" t="s">
        <v>13</v>
      </c>
      <c r="D10" s="89">
        <f>ROUND(D8/24/1.0026,0)</f>
        <v>3343121</v>
      </c>
      <c r="E10" s="90"/>
      <c r="F10" s="9"/>
      <c r="G10" s="9"/>
      <c r="H10" s="9"/>
      <c r="I10" s="9"/>
      <c r="J10" s="9"/>
      <c r="K10" s="9"/>
    </row>
    <row r="11" spans="3:13">
      <c r="C11" s="15" t="s">
        <v>14</v>
      </c>
      <c r="D11" s="89">
        <f>ROUND(D9/24/1.0026,0)</f>
        <v>0</v>
      </c>
      <c r="E11" s="90"/>
      <c r="F11" s="9"/>
      <c r="G11" s="9"/>
      <c r="H11" s="9"/>
      <c r="I11" s="9"/>
      <c r="J11" s="9"/>
      <c r="K11" s="9"/>
    </row>
    <row r="12" spans="3:13">
      <c r="C12" s="15" t="s">
        <v>15</v>
      </c>
      <c r="D12" s="63">
        <f>D11/D10</f>
        <v>0</v>
      </c>
      <c r="E12" s="64"/>
      <c r="F12" s="9"/>
      <c r="G12" s="9"/>
      <c r="H12" s="9"/>
      <c r="I12" s="9"/>
      <c r="J12" s="9"/>
      <c r="K12" s="9"/>
    </row>
    <row r="13" spans="3:13">
      <c r="F13" s="9"/>
      <c r="G13" s="9"/>
      <c r="H13" s="9"/>
      <c r="I13" s="9"/>
      <c r="J13" s="9"/>
      <c r="K13" s="9"/>
      <c r="M13" s="12"/>
    </row>
    <row r="14" spans="3:13" ht="40.5">
      <c r="C14" s="15" t="s">
        <v>16</v>
      </c>
      <c r="D14" s="42" t="s">
        <v>17</v>
      </c>
      <c r="E14" s="42" t="s">
        <v>130</v>
      </c>
      <c r="F14" s="9"/>
      <c r="G14" s="9"/>
      <c r="H14" s="9"/>
      <c r="I14" s="9"/>
      <c r="J14" s="9"/>
      <c r="K14" s="9"/>
    </row>
    <row r="15" spans="3:13">
      <c r="C15" s="15" t="s">
        <v>19</v>
      </c>
      <c r="D15" s="51">
        <v>28.135200000000001</v>
      </c>
      <c r="E15" s="17">
        <f>D15/100/24*365/30/1.0026</f>
        <v>0.14225995744397898</v>
      </c>
      <c r="F15" s="9"/>
      <c r="G15" s="9"/>
      <c r="H15" s="9"/>
      <c r="I15" s="9"/>
      <c r="J15" s="9"/>
      <c r="K15" s="9"/>
    </row>
    <row r="16" spans="3:13">
      <c r="C16" s="15" t="s">
        <v>139</v>
      </c>
      <c r="D16" s="16">
        <v>0</v>
      </c>
      <c r="E16" s="17">
        <f>D16/24/1.0026</f>
        <v>0</v>
      </c>
      <c r="F16" s="9"/>
      <c r="G16" s="9"/>
      <c r="H16" s="9"/>
      <c r="I16" s="9"/>
      <c r="J16" s="9"/>
      <c r="K16" s="9"/>
    </row>
    <row r="17" spans="3:11">
      <c r="F17" s="9"/>
      <c r="G17" s="9"/>
      <c r="H17" s="9"/>
      <c r="I17" s="9"/>
      <c r="J17" s="9"/>
      <c r="K17" s="9"/>
    </row>
    <row r="18" spans="3:11" ht="14.65">
      <c r="C18" s="13" t="s">
        <v>3</v>
      </c>
      <c r="D18" s="92" t="s">
        <v>21</v>
      </c>
      <c r="E18" s="92"/>
      <c r="F18" s="9"/>
      <c r="G18" s="9"/>
      <c r="H18" s="9"/>
      <c r="I18" s="9"/>
      <c r="J18" s="9"/>
      <c r="K18" s="9"/>
    </row>
    <row r="19" spans="3:11">
      <c r="C19" s="14" t="s">
        <v>34</v>
      </c>
      <c r="D19" s="74" t="s">
        <v>218</v>
      </c>
      <c r="E19" s="75"/>
      <c r="F19" s="9"/>
      <c r="G19" s="9"/>
      <c r="H19" s="9"/>
      <c r="I19" s="9"/>
      <c r="J19" s="9"/>
      <c r="K19" s="9"/>
    </row>
    <row r="20" spans="3:11">
      <c r="C20" s="15" t="s">
        <v>11</v>
      </c>
      <c r="D20" s="76">
        <v>12193260</v>
      </c>
      <c r="E20" s="77"/>
      <c r="F20" s="11"/>
      <c r="G20" s="9"/>
      <c r="H20" s="9"/>
      <c r="I20" s="9"/>
      <c r="J20" s="9"/>
      <c r="K20" s="9"/>
    </row>
    <row r="21" spans="3:11">
      <c r="C21" s="15" t="s">
        <v>12</v>
      </c>
      <c r="D21" s="76">
        <v>10106208</v>
      </c>
      <c r="E21" s="77"/>
      <c r="F21" s="11"/>
      <c r="G21" s="9"/>
      <c r="H21" s="9"/>
      <c r="I21" s="9"/>
      <c r="J21" s="9"/>
      <c r="K21" s="9"/>
    </row>
    <row r="22" spans="3:11">
      <c r="C22" s="15" t="s">
        <v>13</v>
      </c>
      <c r="D22" s="76">
        <f>ROUND(D20/24/1.0026,0)</f>
        <v>506735</v>
      </c>
      <c r="E22" s="77"/>
      <c r="F22" s="9"/>
      <c r="G22" s="9"/>
      <c r="H22" s="9"/>
      <c r="I22" s="9"/>
      <c r="J22" s="9"/>
      <c r="K22" s="9"/>
    </row>
    <row r="23" spans="3:11">
      <c r="C23" s="15" t="s">
        <v>14</v>
      </c>
      <c r="D23" s="89">
        <f>ROUND(D21/24/1.0026,0)</f>
        <v>420000</v>
      </c>
      <c r="E23" s="90"/>
      <c r="F23" s="9"/>
      <c r="G23" s="9"/>
      <c r="H23" s="9"/>
      <c r="I23" s="9"/>
      <c r="J23" s="9"/>
      <c r="K23" s="9"/>
    </row>
    <row r="24" spans="3:11">
      <c r="C24" s="15" t="s">
        <v>15</v>
      </c>
      <c r="D24" s="63">
        <f>D23/D22</f>
        <v>0.82883558467443541</v>
      </c>
      <c r="E24" s="64"/>
      <c r="F24" s="9"/>
      <c r="G24" s="9"/>
      <c r="H24" s="9"/>
      <c r="I24" s="9"/>
      <c r="J24" s="9"/>
      <c r="K24" s="9"/>
    </row>
    <row r="25" spans="3:11" ht="15.75" customHeight="1">
      <c r="F25" s="9"/>
      <c r="G25" s="9"/>
      <c r="H25" s="9"/>
      <c r="I25" s="9"/>
      <c r="J25" s="9"/>
      <c r="K25" s="9"/>
    </row>
    <row r="26" spans="3:11" ht="40.5">
      <c r="C26" s="15" t="s">
        <v>16</v>
      </c>
      <c r="D26" s="42" t="s">
        <v>17</v>
      </c>
      <c r="E26" s="42" t="s">
        <v>130</v>
      </c>
      <c r="F26" s="9"/>
      <c r="G26" s="9"/>
      <c r="H26" s="9"/>
      <c r="I26" s="9"/>
      <c r="J26" s="9"/>
      <c r="K26" s="9"/>
    </row>
    <row r="27" spans="3:11">
      <c r="C27" s="15" t="s">
        <v>19</v>
      </c>
      <c r="D27" s="17">
        <v>35.799300000000002</v>
      </c>
      <c r="E27" s="17">
        <f>D27/100/24*365/30/1.0026</f>
        <v>0.18101193147815681</v>
      </c>
      <c r="F27" s="9"/>
      <c r="G27" s="9"/>
      <c r="H27" s="9"/>
      <c r="I27" s="9"/>
      <c r="J27" s="9"/>
      <c r="K27" s="9"/>
    </row>
    <row r="28" spans="3:11">
      <c r="C28" s="15" t="s">
        <v>139</v>
      </c>
      <c r="D28" s="16">
        <v>9.0879999999999992</v>
      </c>
      <c r="E28" s="17">
        <f>D28/100/24*365/30/1.0026</f>
        <v>4.5951636855287359E-2</v>
      </c>
      <c r="F28" s="9"/>
      <c r="G28" s="9"/>
      <c r="H28" s="9"/>
      <c r="I28" s="9"/>
      <c r="J28" s="9"/>
      <c r="K28" s="9"/>
    </row>
    <row r="29" spans="3:11">
      <c r="F29" s="9"/>
      <c r="G29" s="9"/>
      <c r="H29" s="9"/>
      <c r="I29" s="9"/>
      <c r="J29" s="9"/>
      <c r="K29" s="9"/>
    </row>
    <row r="30" spans="3:11" ht="14.65">
      <c r="C30" s="13" t="s">
        <v>24</v>
      </c>
      <c r="D30" s="92" t="s">
        <v>4</v>
      </c>
      <c r="E30" s="92"/>
      <c r="F30" s="10"/>
      <c r="G30" s="10"/>
      <c r="H30" s="9"/>
      <c r="I30" s="9"/>
      <c r="J30" s="9"/>
      <c r="K30" s="9"/>
    </row>
    <row r="31" spans="3:11">
      <c r="C31" s="14" t="s">
        <v>34</v>
      </c>
      <c r="D31" s="74" t="s">
        <v>218</v>
      </c>
      <c r="E31" s="75"/>
      <c r="F31" s="9"/>
      <c r="G31" s="88"/>
      <c r="H31" s="88"/>
      <c r="I31" s="9"/>
      <c r="J31" s="9"/>
      <c r="K31" s="9"/>
    </row>
    <row r="32" spans="3:11">
      <c r="C32" s="15" t="s">
        <v>11</v>
      </c>
      <c r="D32" s="89">
        <v>121488338</v>
      </c>
      <c r="E32" s="90"/>
      <c r="F32" s="11"/>
      <c r="G32" s="9"/>
      <c r="H32" s="9"/>
      <c r="I32" s="9"/>
      <c r="J32" s="9"/>
      <c r="K32" s="9"/>
    </row>
    <row r="33" spans="3:13">
      <c r="C33" s="15" t="s">
        <v>12</v>
      </c>
      <c r="D33" s="76"/>
      <c r="E33" s="77"/>
      <c r="F33" s="9"/>
      <c r="G33" s="11"/>
      <c r="H33" s="9"/>
      <c r="I33" s="9"/>
      <c r="J33" s="9"/>
      <c r="K33" s="9"/>
    </row>
    <row r="34" spans="3:13">
      <c r="C34" s="15" t="s">
        <v>13</v>
      </c>
      <c r="D34" s="89">
        <f>ROUND(D32/24/1.0026,0)</f>
        <v>5048887</v>
      </c>
      <c r="E34" s="90"/>
      <c r="F34" s="9"/>
      <c r="G34" s="9"/>
      <c r="H34" s="9"/>
      <c r="I34" s="9"/>
      <c r="J34" s="9"/>
      <c r="K34" s="9"/>
    </row>
    <row r="35" spans="3:13">
      <c r="C35" s="15" t="s">
        <v>14</v>
      </c>
      <c r="D35" s="89">
        <f>ROUND(D33/24/1.0026,0)</f>
        <v>0</v>
      </c>
      <c r="E35" s="90"/>
      <c r="F35" s="83"/>
      <c r="G35" s="83"/>
      <c r="H35" s="9"/>
      <c r="I35" s="9"/>
      <c r="J35" s="9"/>
      <c r="K35" s="9"/>
    </row>
    <row r="36" spans="3:13">
      <c r="C36" s="15" t="s">
        <v>15</v>
      </c>
      <c r="D36" s="63">
        <f>D35/D34</f>
        <v>0</v>
      </c>
      <c r="E36" s="64"/>
      <c r="F36" s="9"/>
      <c r="G36" s="9"/>
      <c r="H36" s="9"/>
      <c r="I36" s="9"/>
      <c r="J36" s="9"/>
      <c r="K36" s="9"/>
    </row>
    <row r="37" spans="3:13">
      <c r="F37" s="9"/>
      <c r="G37" s="9"/>
      <c r="H37" s="9"/>
      <c r="I37" s="9"/>
      <c r="J37" s="9"/>
      <c r="K37" s="9"/>
      <c r="M37" s="12"/>
    </row>
    <row r="38" spans="3:13" ht="40.5">
      <c r="C38" s="15" t="s">
        <v>16</v>
      </c>
      <c r="D38" s="42" t="s">
        <v>17</v>
      </c>
      <c r="E38" s="42" t="s">
        <v>130</v>
      </c>
      <c r="F38" s="9"/>
      <c r="G38" s="9"/>
      <c r="H38" s="9"/>
      <c r="I38" s="9"/>
      <c r="J38" s="9"/>
      <c r="K38" s="9"/>
    </row>
    <row r="39" spans="3:13">
      <c r="C39" s="15" t="s">
        <v>19</v>
      </c>
      <c r="D39" s="51">
        <v>28.135200000000001</v>
      </c>
      <c r="E39" s="17">
        <f>D39/100/24*365/30/1.0026</f>
        <v>0.14225995744397898</v>
      </c>
      <c r="F39" s="9"/>
      <c r="G39" s="9"/>
      <c r="H39" s="9"/>
      <c r="I39" s="9"/>
      <c r="J39" s="9"/>
      <c r="K39" s="9"/>
    </row>
    <row r="40" spans="3:13">
      <c r="C40" s="15" t="s">
        <v>139</v>
      </c>
      <c r="D40" s="16">
        <v>0</v>
      </c>
      <c r="E40" s="54"/>
      <c r="F40" s="9"/>
      <c r="G40" s="9"/>
      <c r="H40" s="9"/>
      <c r="I40" s="9"/>
      <c r="J40" s="9"/>
      <c r="K40" s="9"/>
    </row>
    <row r="41" spans="3:13">
      <c r="F41" s="9"/>
      <c r="G41" s="9"/>
      <c r="H41" s="9"/>
      <c r="I41" s="9"/>
      <c r="J41" s="9"/>
      <c r="K41" s="9"/>
    </row>
    <row r="42" spans="3:13" ht="14.65">
      <c r="C42" s="13" t="s">
        <v>24</v>
      </c>
      <c r="D42" s="92" t="s">
        <v>21</v>
      </c>
      <c r="E42" s="92"/>
      <c r="F42" s="9"/>
      <c r="G42" s="9"/>
      <c r="H42" s="9"/>
      <c r="I42" s="9"/>
      <c r="J42" s="9"/>
      <c r="K42" s="9"/>
    </row>
    <row r="43" spans="3:13">
      <c r="C43" s="14" t="s">
        <v>34</v>
      </c>
      <c r="D43" s="74" t="s">
        <v>218</v>
      </c>
      <c r="E43" s="75"/>
      <c r="F43" s="9"/>
      <c r="G43" s="9"/>
      <c r="H43" s="9"/>
      <c r="I43" s="9"/>
      <c r="J43" s="9"/>
      <c r="K43" s="9"/>
    </row>
    <row r="44" spans="3:13">
      <c r="C44" s="15" t="s">
        <v>11</v>
      </c>
      <c r="D44" s="76">
        <v>0</v>
      </c>
      <c r="E44" s="77"/>
      <c r="F44" s="11"/>
      <c r="G44" s="9"/>
      <c r="H44" s="9"/>
      <c r="I44" s="9"/>
      <c r="J44" s="9"/>
      <c r="K44" s="9"/>
    </row>
    <row r="45" spans="3:13">
      <c r="C45" s="15" t="s">
        <v>12</v>
      </c>
      <c r="D45" s="76">
        <v>0</v>
      </c>
      <c r="E45" s="77"/>
      <c r="F45" s="9"/>
      <c r="G45" s="9"/>
      <c r="H45" s="9"/>
      <c r="I45" s="9"/>
      <c r="J45" s="9"/>
      <c r="K45" s="9"/>
    </row>
    <row r="46" spans="3:13">
      <c r="C46" s="15" t="s">
        <v>13</v>
      </c>
      <c r="D46" s="76">
        <f>ROUND(D44/24/1.0026,0)</f>
        <v>0</v>
      </c>
      <c r="E46" s="77"/>
      <c r="F46" s="9"/>
      <c r="G46" s="9"/>
      <c r="H46" s="9"/>
      <c r="I46" s="9"/>
      <c r="J46" s="9"/>
      <c r="K46" s="9"/>
    </row>
    <row r="47" spans="3:13">
      <c r="C47" s="15" t="s">
        <v>14</v>
      </c>
      <c r="D47" s="76">
        <f>ROUND(D45/24/1.0026,0)</f>
        <v>0</v>
      </c>
      <c r="E47" s="77"/>
      <c r="F47" s="9"/>
      <c r="G47" s="9"/>
      <c r="H47" s="9"/>
      <c r="I47" s="9"/>
      <c r="J47" s="9"/>
      <c r="K47" s="9"/>
    </row>
    <row r="48" spans="3:13">
      <c r="C48" s="15" t="s">
        <v>15</v>
      </c>
      <c r="D48" s="63"/>
      <c r="E48" s="64"/>
      <c r="F48" s="9"/>
      <c r="G48" s="9"/>
      <c r="H48" s="9"/>
      <c r="I48" s="9"/>
      <c r="J48" s="9"/>
      <c r="K48" s="9"/>
    </row>
    <row r="49" spans="3:11" ht="15.75" customHeight="1">
      <c r="F49" s="9"/>
      <c r="G49" s="9"/>
      <c r="H49" s="9"/>
      <c r="I49" s="9"/>
      <c r="J49" s="9"/>
      <c r="K49" s="9"/>
    </row>
    <row r="50" spans="3:11" ht="40.5">
      <c r="C50" s="15" t="s">
        <v>16</v>
      </c>
      <c r="D50" s="42" t="s">
        <v>17</v>
      </c>
      <c r="E50" s="42" t="s">
        <v>130</v>
      </c>
      <c r="F50" s="9"/>
      <c r="G50" s="9"/>
      <c r="H50" s="9"/>
      <c r="I50" s="9"/>
      <c r="J50" s="9"/>
      <c r="K50" s="9"/>
    </row>
    <row r="51" spans="3:11">
      <c r="C51" s="15" t="s">
        <v>19</v>
      </c>
      <c r="D51" s="17"/>
      <c r="E51" s="17">
        <f>D51/100/24*365/30/1.0026</f>
        <v>0</v>
      </c>
      <c r="F51" s="9"/>
      <c r="G51" s="9"/>
      <c r="H51" s="9"/>
      <c r="I51" s="9"/>
      <c r="J51" s="9"/>
      <c r="K51" s="9"/>
    </row>
    <row r="52" spans="3:11">
      <c r="C52" s="15" t="s">
        <v>139</v>
      </c>
      <c r="D52" s="16">
        <v>0</v>
      </c>
      <c r="E52" s="23">
        <v>0</v>
      </c>
      <c r="F52" s="9"/>
      <c r="G52" s="9"/>
      <c r="H52" s="9"/>
      <c r="I52" s="9"/>
      <c r="J52" s="9"/>
      <c r="K52" s="9"/>
    </row>
    <row r="53" spans="3:11">
      <c r="D53" s="91"/>
      <c r="E53" s="91"/>
      <c r="F53" s="9"/>
      <c r="G53" s="9"/>
      <c r="H53" s="9"/>
      <c r="I53" s="9"/>
      <c r="J53" s="9"/>
      <c r="K53" s="9"/>
    </row>
    <row r="54" spans="3:11">
      <c r="D54" s="91"/>
      <c r="E54" s="91"/>
      <c r="F54" s="9"/>
      <c r="G54" s="9"/>
      <c r="H54" s="9"/>
      <c r="I54" s="9"/>
      <c r="J54" s="9"/>
      <c r="K54" s="9"/>
    </row>
    <row r="55" spans="3:11">
      <c r="D55" s="91"/>
      <c r="E55" s="91"/>
      <c r="F55" s="11"/>
      <c r="G55" s="9"/>
      <c r="H55" s="9"/>
      <c r="I55" s="9"/>
      <c r="J55" s="9"/>
      <c r="K55" s="9"/>
    </row>
    <row r="56" spans="3:11">
      <c r="D56" s="91"/>
      <c r="E56" s="91"/>
      <c r="F56" s="9"/>
      <c r="G56" s="9"/>
      <c r="H56" s="9"/>
      <c r="I56" s="9"/>
      <c r="J56" s="9"/>
      <c r="K56" s="9"/>
    </row>
    <row r="57" spans="3:11">
      <c r="D57" s="91"/>
      <c r="E57" s="91"/>
      <c r="F57" s="9"/>
      <c r="G57" s="9"/>
      <c r="H57" s="9"/>
      <c r="I57" s="9"/>
      <c r="J57" s="9"/>
      <c r="K57" s="9"/>
    </row>
    <row r="58" spans="3:11">
      <c r="D58" s="91"/>
      <c r="E58" s="91"/>
      <c r="F58" s="9"/>
      <c r="G58" s="9"/>
      <c r="H58" s="9"/>
      <c r="I58" s="9"/>
      <c r="J58" s="9"/>
      <c r="K58" s="9"/>
    </row>
    <row r="59" spans="3:11">
      <c r="D59" s="91"/>
      <c r="E59" s="91"/>
      <c r="F59" s="9"/>
      <c r="G59" s="9"/>
      <c r="H59" s="9"/>
      <c r="I59" s="9"/>
      <c r="J59" s="9"/>
      <c r="K59" s="9"/>
    </row>
    <row r="60" spans="3:11">
      <c r="D60"/>
      <c r="F60" s="9"/>
      <c r="G60" s="9"/>
      <c r="H60" s="9"/>
      <c r="I60" s="9"/>
      <c r="J60" s="9"/>
      <c r="K60" s="9"/>
    </row>
    <row r="61" spans="3:11">
      <c r="D61"/>
      <c r="F61" s="9"/>
      <c r="G61" s="9"/>
      <c r="H61" s="9"/>
      <c r="I61" s="9"/>
      <c r="J61" s="9"/>
      <c r="K61" s="9"/>
    </row>
    <row r="62" spans="3:11">
      <c r="D62"/>
      <c r="F62" s="9"/>
      <c r="G62" s="9"/>
      <c r="H62" s="9"/>
      <c r="I62" s="9"/>
      <c r="J62" s="9"/>
      <c r="K62" s="9"/>
    </row>
    <row r="63" spans="3:11">
      <c r="D63"/>
      <c r="F63" s="9"/>
      <c r="G63" s="9"/>
      <c r="H63" s="9"/>
      <c r="I63" s="9"/>
      <c r="J63" s="9"/>
      <c r="K63" s="9"/>
    </row>
    <row r="64" spans="3:11" ht="20.25" customHeight="1">
      <c r="D64"/>
      <c r="F64" s="9"/>
      <c r="G64" s="9"/>
      <c r="H64" s="9"/>
      <c r="I64" s="9"/>
      <c r="J64" s="9"/>
      <c r="K64" s="9"/>
    </row>
    <row r="65" spans="4:6">
      <c r="D65" s="91"/>
      <c r="E65" s="91"/>
    </row>
    <row r="66" spans="4:6">
      <c r="D66" s="91"/>
      <c r="E66" s="91"/>
    </row>
    <row r="67" spans="4:6">
      <c r="D67" s="91"/>
      <c r="E67" s="91"/>
      <c r="F67" s="11"/>
    </row>
    <row r="68" spans="4:6">
      <c r="D68" s="91"/>
      <c r="E68" s="91"/>
    </row>
    <row r="69" spans="4:6">
      <c r="D69" s="91"/>
      <c r="E69" s="91"/>
    </row>
    <row r="70" spans="4:6">
      <c r="D70" s="91"/>
      <c r="E70" s="91"/>
    </row>
    <row r="71" spans="4:6">
      <c r="D71" s="91"/>
      <c r="E71" s="91"/>
    </row>
    <row r="72" spans="4:6" ht="20.25" customHeight="1">
      <c r="D72"/>
    </row>
    <row r="73" spans="4:6">
      <c r="D73"/>
    </row>
    <row r="74" spans="4:6">
      <c r="D74"/>
    </row>
    <row r="75" spans="4:6">
      <c r="D75"/>
    </row>
    <row r="77" spans="4:6" ht="20.25" customHeight="1"/>
    <row r="78" spans="4:6" ht="20.25" customHeight="1"/>
    <row r="79" spans="4:6" ht="20.25" customHeight="1"/>
    <row r="80" spans="4:6" ht="20.25" customHeight="1"/>
    <row r="81" ht="36" customHeight="1"/>
    <row r="82" ht="20.25" customHeight="1"/>
    <row r="83" ht="20.25" customHeight="1"/>
    <row r="84" ht="20.25" customHeight="1"/>
    <row r="85" ht="20.25" customHeight="1"/>
    <row r="86" ht="36" customHeight="1"/>
    <row r="87" ht="20.25" customHeight="1"/>
    <row r="88" ht="20.25" customHeight="1"/>
    <row r="89" ht="20.25" customHeight="1"/>
    <row r="90" ht="20.25" customHeight="1"/>
    <row r="91" ht="36" customHeight="1"/>
    <row r="92" ht="20.25" customHeight="1"/>
    <row r="93" ht="20.25" customHeight="1"/>
    <row r="94" ht="20.25" customHeight="1"/>
    <row r="95" ht="20.25" customHeight="1"/>
    <row r="96" ht="36" customHeight="1"/>
    <row r="97" ht="20.25" customHeight="1"/>
    <row r="98" ht="20.25" customHeight="1"/>
    <row r="99" ht="20.25" customHeight="1"/>
    <row r="100" ht="20.25" customHeight="1"/>
    <row r="101" ht="36" customHeight="1"/>
    <row r="102" ht="20.25" customHeight="1"/>
    <row r="103" ht="20.25" customHeight="1"/>
    <row r="104" ht="20.25" customHeight="1"/>
    <row r="105" ht="20.25" customHeight="1"/>
    <row r="106" ht="36" customHeight="1"/>
    <row r="107" ht="20.25" customHeight="1"/>
    <row r="108" ht="20.25" customHeight="1"/>
    <row r="109" ht="20.25" customHeight="1"/>
    <row r="110" ht="20.25" customHeight="1"/>
    <row r="111" ht="36" customHeight="1"/>
    <row r="112" ht="20.25" customHeight="1"/>
    <row r="113" ht="20.25" customHeight="1"/>
    <row r="114" ht="20.25" customHeight="1"/>
    <row r="115" ht="20.25" customHeight="1"/>
    <row r="116" ht="36" customHeight="1"/>
    <row r="117" ht="20.25" customHeight="1"/>
    <row r="118" ht="20.25" customHeight="1"/>
    <row r="119" ht="20.25" customHeight="1"/>
    <row r="120" ht="20.25" customHeight="1"/>
    <row r="121" ht="36" customHeight="1"/>
    <row r="122" ht="20.25" customHeight="1"/>
    <row r="123" ht="20.25" customHeight="1"/>
    <row r="124" ht="20.25" customHeight="1"/>
    <row r="125" ht="20.25" customHeight="1"/>
    <row r="126" ht="36" customHeight="1"/>
    <row r="127" ht="20.25" customHeight="1"/>
    <row r="128" ht="20.25" customHeight="1"/>
    <row r="129" ht="20.25" customHeight="1"/>
    <row r="130" ht="20.25" customHeight="1"/>
    <row r="131" ht="36" customHeight="1"/>
    <row r="132" ht="20.25" customHeight="1"/>
    <row r="133" ht="20.25" customHeight="1"/>
    <row r="134" ht="20.25" customHeight="1"/>
    <row r="135" ht="20.25" customHeight="1"/>
    <row r="136" ht="36" customHeight="1"/>
    <row r="137" ht="20.25" customHeight="1"/>
    <row r="138" ht="20.25" customHeight="1"/>
    <row r="139" ht="20.25" customHeight="1"/>
    <row r="140" ht="20.25" customHeight="1"/>
    <row r="141" ht="36" customHeight="1"/>
    <row r="142" ht="20.25" customHeight="1"/>
    <row r="143" ht="20.25" customHeight="1"/>
    <row r="144" ht="20.25" customHeight="1"/>
    <row r="145" ht="20.25" customHeight="1"/>
    <row r="146" ht="36" customHeight="1"/>
    <row r="147" ht="20.25" customHeight="1"/>
    <row r="148" ht="20.25" customHeight="1"/>
    <row r="149" ht="20.25" customHeight="1"/>
    <row r="150" ht="20.25" customHeight="1"/>
    <row r="151" ht="36" customHeight="1"/>
    <row r="152" ht="20.25" customHeight="1"/>
    <row r="153" ht="20.25" customHeight="1"/>
    <row r="154" ht="20.25" customHeight="1"/>
    <row r="155" ht="20.25" customHeight="1"/>
    <row r="156" ht="36" customHeight="1"/>
    <row r="157" ht="20.25" customHeight="1"/>
    <row r="158" ht="20.25" customHeight="1"/>
    <row r="159" ht="20.25" customHeight="1"/>
    <row r="160" ht="20.25" customHeight="1"/>
    <row r="161" ht="36" customHeight="1"/>
    <row r="162" ht="20.25" customHeight="1"/>
    <row r="163" ht="20.25" customHeight="1"/>
    <row r="164" ht="20.25" customHeight="1"/>
    <row r="165" ht="20.25" customHeight="1"/>
    <row r="166" ht="36" customHeight="1"/>
    <row r="167" ht="20.25" customHeight="1"/>
    <row r="168" ht="20.25" customHeight="1"/>
    <row r="169" ht="20.25" customHeight="1"/>
    <row r="171" ht="36" customHeight="1"/>
    <row r="172" ht="20.25" customHeight="1"/>
    <row r="173" ht="20.25" customHeight="1"/>
    <row r="174" ht="20.25" customHeight="1"/>
    <row r="175" ht="20.25" customHeight="1"/>
    <row r="176" ht="36" customHeight="1"/>
    <row r="177" ht="20.25" customHeight="1"/>
    <row r="178" ht="20.25" customHeight="1"/>
    <row r="179" ht="20.25" customHeight="1"/>
  </sheetData>
  <mergeCells count="47">
    <mergeCell ref="D68:E68"/>
    <mergeCell ref="D69:E69"/>
    <mergeCell ref="D70:E70"/>
    <mergeCell ref="D71:E71"/>
    <mergeCell ref="D57:E57"/>
    <mergeCell ref="D58:E58"/>
    <mergeCell ref="D59:E59"/>
    <mergeCell ref="D65:E65"/>
    <mergeCell ref="D66:E66"/>
    <mergeCell ref="D67:E67"/>
    <mergeCell ref="D56:E56"/>
    <mergeCell ref="D36:E36"/>
    <mergeCell ref="D42:E42"/>
    <mergeCell ref="D43:E43"/>
    <mergeCell ref="D44:E44"/>
    <mergeCell ref="D45:E45"/>
    <mergeCell ref="D46:E46"/>
    <mergeCell ref="D47:E47"/>
    <mergeCell ref="D48:E48"/>
    <mergeCell ref="D53:E53"/>
    <mergeCell ref="D54:E54"/>
    <mergeCell ref="D55:E55"/>
    <mergeCell ref="D35:E35"/>
    <mergeCell ref="F35:G35"/>
    <mergeCell ref="D20:E20"/>
    <mergeCell ref="D21:E21"/>
    <mergeCell ref="D22:E22"/>
    <mergeCell ref="D23:E23"/>
    <mergeCell ref="D24:E24"/>
    <mergeCell ref="D30:E30"/>
    <mergeCell ref="D31:E31"/>
    <mergeCell ref="G31:H31"/>
    <mergeCell ref="D32:E32"/>
    <mergeCell ref="D33:E33"/>
    <mergeCell ref="D34:E34"/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</mergeCell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A43D1-9756-48DF-888D-368D73443F68}">
  <dimension ref="A1:I95"/>
  <sheetViews>
    <sheetView showGridLines="0" topLeftCell="A22" zoomScale="80" zoomScaleNormal="80" workbookViewId="0">
      <selection activeCell="F48" sqref="F48"/>
    </sheetView>
  </sheetViews>
  <sheetFormatPr baseColWidth="10" defaultColWidth="11.3984375" defaultRowHeight="14.25"/>
  <cols>
    <col min="3" max="3" width="75.3984375" customWidth="1"/>
    <col min="4" max="8" width="30.265625" customWidth="1"/>
    <col min="9" max="9" width="30.265625" style="9" customWidth="1"/>
    <col min="10" max="11" width="11.3984375" style="9"/>
    <col min="12" max="12" width="16.3984375" style="9" bestFit="1" customWidth="1"/>
    <col min="13" max="16384" width="11.3984375" style="9"/>
  </cols>
  <sheetData>
    <row r="1" spans="3:9" s="9" customFormat="1" ht="19.5" customHeight="1">
      <c r="C1" s="72" t="s">
        <v>219</v>
      </c>
      <c r="D1" s="72"/>
      <c r="E1" s="72"/>
      <c r="F1" s="72"/>
      <c r="G1" s="72"/>
      <c r="H1" s="72"/>
      <c r="I1" s="72"/>
    </row>
    <row r="2" spans="3:9" s="9" customFormat="1" ht="29.25" customHeight="1">
      <c r="C2" s="72"/>
      <c r="D2" s="72"/>
      <c r="E2" s="72"/>
      <c r="F2" s="72"/>
      <c r="G2" s="72"/>
      <c r="H2" s="72"/>
      <c r="I2" s="72"/>
    </row>
    <row r="3" spans="3:9" s="9" customFormat="1" ht="14.25" customHeight="1">
      <c r="C3" s="71" t="s">
        <v>2</v>
      </c>
      <c r="D3" s="71"/>
      <c r="E3" s="71"/>
      <c r="F3" s="71"/>
      <c r="G3" s="71"/>
      <c r="H3" s="71"/>
      <c r="I3" s="71"/>
    </row>
    <row r="4" spans="3:9" s="9" customFormat="1" ht="14.25" customHeight="1">
      <c r="C4" s="71"/>
      <c r="D4" s="71"/>
      <c r="E4" s="71"/>
      <c r="F4" s="71"/>
      <c r="G4" s="71"/>
      <c r="H4" s="71"/>
      <c r="I4" s="71"/>
    </row>
    <row r="5" spans="3:9" s="9" customFormat="1" ht="13.5"/>
    <row r="6" spans="3:9" s="9" customFormat="1" ht="16.5" customHeight="1" thickBot="1">
      <c r="C6" s="13" t="s">
        <v>3</v>
      </c>
      <c r="D6" s="94" t="s">
        <v>4</v>
      </c>
      <c r="E6" s="94"/>
      <c r="F6" s="94"/>
      <c r="G6" s="94"/>
      <c r="H6" s="94"/>
      <c r="I6" s="94"/>
    </row>
    <row r="7" spans="3:9" s="9" customFormat="1" thickTop="1" thickBot="1">
      <c r="C7" s="14" t="s">
        <v>26</v>
      </c>
      <c r="D7" s="74" t="s">
        <v>28</v>
      </c>
      <c r="E7" s="75"/>
      <c r="F7" s="74" t="s">
        <v>29</v>
      </c>
      <c r="G7" s="75"/>
      <c r="H7" s="74" t="s">
        <v>30</v>
      </c>
      <c r="I7" s="75"/>
    </row>
    <row r="8" spans="3:9" s="9" customFormat="1" thickTop="1" thickBot="1">
      <c r="C8" s="15" t="s">
        <v>11</v>
      </c>
      <c r="D8" s="76">
        <v>80443514</v>
      </c>
      <c r="E8" s="77"/>
      <c r="F8" s="76">
        <v>90443511</v>
      </c>
      <c r="G8" s="77"/>
      <c r="H8" s="107">
        <v>90443511</v>
      </c>
      <c r="I8" s="108"/>
    </row>
    <row r="9" spans="3:9" s="9" customFormat="1" thickTop="1" thickBot="1">
      <c r="C9" s="15" t="s">
        <v>12</v>
      </c>
      <c r="D9" s="76"/>
      <c r="E9" s="77"/>
      <c r="F9" s="76"/>
      <c r="G9" s="77"/>
      <c r="H9" s="76"/>
      <c r="I9" s="77"/>
    </row>
    <row r="10" spans="3:9" s="9" customFormat="1" thickTop="1" thickBot="1">
      <c r="C10" s="15" t="s">
        <v>13</v>
      </c>
      <c r="D10" s="76">
        <f t="shared" ref="D10:F10" si="0">D8/1.0026/24</f>
        <v>3343120.9688144159</v>
      </c>
      <c r="E10" s="77"/>
      <c r="F10" s="76">
        <f t="shared" si="0"/>
        <v>3758706.9868342313</v>
      </c>
      <c r="G10" s="77"/>
      <c r="H10" s="76">
        <f>H8/1.0026/24</f>
        <v>3758706.9868342313</v>
      </c>
      <c r="I10" s="77"/>
    </row>
    <row r="11" spans="3:9" s="9" customFormat="1" thickTop="1" thickBot="1">
      <c r="C11" s="15" t="s">
        <v>14</v>
      </c>
      <c r="D11" s="76">
        <f t="shared" ref="D11" si="1">D9/24/1.0026</f>
        <v>0</v>
      </c>
      <c r="E11" s="77"/>
      <c r="F11" s="76">
        <f>F9/24/1.0026</f>
        <v>0</v>
      </c>
      <c r="G11" s="77"/>
      <c r="H11" s="76">
        <f>H9/24/1.0026</f>
        <v>0</v>
      </c>
      <c r="I11" s="77"/>
    </row>
    <row r="12" spans="3:9" s="9" customFormat="1" thickTop="1" thickBot="1">
      <c r="C12" s="15" t="s">
        <v>15</v>
      </c>
      <c r="D12" s="63">
        <f t="shared" ref="D12" si="2">D11/D10</f>
        <v>0</v>
      </c>
      <c r="E12" s="64"/>
      <c r="F12" s="63">
        <f t="shared" ref="F12" si="3">F11/F10</f>
        <v>0</v>
      </c>
      <c r="G12" s="64"/>
      <c r="H12" s="63">
        <f t="shared" ref="H12" si="4">H11/H10</f>
        <v>0</v>
      </c>
      <c r="I12" s="64"/>
    </row>
    <row r="13" spans="3:9" s="9" customFormat="1" ht="14.65" thickTop="1">
      <c r="C13"/>
    </row>
    <row r="14" spans="3:9" s="9" customFormat="1" ht="14.65" thickBot="1">
      <c r="C14"/>
      <c r="D14"/>
      <c r="E14"/>
      <c r="F14"/>
      <c r="G14"/>
      <c r="I14" s="11"/>
    </row>
    <row r="15" spans="3:9" s="9" customFormat="1" ht="15" thickTop="1" thickBot="1">
      <c r="C15"/>
      <c r="D15" s="74" t="s">
        <v>28</v>
      </c>
      <c r="E15" s="75"/>
      <c r="F15" s="74" t="s">
        <v>29</v>
      </c>
      <c r="G15" s="75"/>
      <c r="H15" s="74" t="s">
        <v>30</v>
      </c>
      <c r="I15" s="75"/>
    </row>
    <row r="16" spans="3:9" s="9" customFormat="1" ht="41.25" thickTop="1" thickBot="1">
      <c r="C16" s="15" t="s">
        <v>16</v>
      </c>
      <c r="D16" s="42" t="s">
        <v>133</v>
      </c>
      <c r="E16" s="42" t="s">
        <v>134</v>
      </c>
      <c r="F16" s="42" t="s">
        <v>133</v>
      </c>
      <c r="G16" s="42" t="s">
        <v>134</v>
      </c>
      <c r="H16" s="42" t="s">
        <v>133</v>
      </c>
      <c r="I16" s="42" t="s">
        <v>134</v>
      </c>
    </row>
    <row r="17" spans="3:9" s="9" customFormat="1" thickTop="1" thickBot="1">
      <c r="C17" s="15" t="s">
        <v>195</v>
      </c>
      <c r="D17" s="58">
        <v>72.016499999999994</v>
      </c>
      <c r="E17" s="59">
        <f>D17/100/24*365/91/1.0026</f>
        <v>0.12004512854490414</v>
      </c>
      <c r="F17" s="58">
        <v>72.213800000000006</v>
      </c>
      <c r="G17" s="59">
        <f>F17/100/24*365/91/1.0026</f>
        <v>0.12037401017427948</v>
      </c>
      <c r="H17" s="58">
        <v>73.007400000000004</v>
      </c>
      <c r="I17" s="59">
        <f>H17/100/24*365/92/1.0026</f>
        <v>0.12037407902496988</v>
      </c>
    </row>
    <row r="18" spans="3:9" s="9" customFormat="1" thickTop="1" thickBot="1">
      <c r="C18" s="15" t="s">
        <v>136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</row>
    <row r="19" spans="3:9" s="9" customFormat="1" ht="13.9" thickTop="1"/>
    <row r="20" spans="3:9" s="9" customFormat="1" ht="13.5"/>
    <row r="21" spans="3:9" s="9" customFormat="1" ht="16.5" customHeight="1">
      <c r="C21"/>
    </row>
    <row r="22" spans="3:9" s="9" customFormat="1" ht="16.5" customHeight="1" thickBot="1">
      <c r="C22" s="13" t="s">
        <v>3</v>
      </c>
      <c r="D22" s="94" t="s">
        <v>21</v>
      </c>
      <c r="E22" s="94"/>
      <c r="F22" s="94"/>
      <c r="G22" s="94"/>
      <c r="H22" s="94"/>
      <c r="I22" s="94"/>
    </row>
    <row r="23" spans="3:9" s="9" customFormat="1" thickTop="1" thickBot="1">
      <c r="C23" s="14" t="s">
        <v>26</v>
      </c>
      <c r="D23" s="74" t="s">
        <v>28</v>
      </c>
      <c r="E23" s="75"/>
      <c r="F23" s="74" t="s">
        <v>29</v>
      </c>
      <c r="G23" s="75"/>
      <c r="H23" s="74" t="s">
        <v>30</v>
      </c>
      <c r="I23" s="75"/>
    </row>
    <row r="24" spans="3:9" s="9" customFormat="1" thickTop="1" thickBot="1">
      <c r="C24" s="15" t="s">
        <v>11</v>
      </c>
      <c r="D24" s="76">
        <v>23707022</v>
      </c>
      <c r="E24" s="77"/>
      <c r="F24" s="76">
        <v>17691422</v>
      </c>
      <c r="G24" s="77"/>
      <c r="H24" s="76">
        <v>23707022</v>
      </c>
      <c r="I24" s="77"/>
    </row>
    <row r="25" spans="3:9" s="9" customFormat="1" thickTop="1" thickBot="1">
      <c r="C25" s="15" t="s">
        <v>12</v>
      </c>
      <c r="D25" s="76">
        <v>17100353</v>
      </c>
      <c r="E25" s="77"/>
      <c r="F25" s="76">
        <v>13089945</v>
      </c>
      <c r="G25" s="77"/>
      <c r="H25" s="76">
        <v>22113345</v>
      </c>
      <c r="I25" s="77"/>
    </row>
    <row r="26" spans="3:9" s="9" customFormat="1" thickTop="1" thickBot="1">
      <c r="C26" s="15" t="s">
        <v>13</v>
      </c>
      <c r="D26" s="76">
        <f t="shared" ref="D26" si="5">D24/1.0026/24</f>
        <v>985230.98277811042</v>
      </c>
      <c r="E26" s="77"/>
      <c r="F26" s="76">
        <f t="shared" ref="F26" si="6">F24/1.0026/24</f>
        <v>735230.98277811019</v>
      </c>
      <c r="G26" s="77"/>
      <c r="H26" s="76">
        <f t="shared" ref="H26" si="7">H24/1.0026/24</f>
        <v>985230.98277811042</v>
      </c>
      <c r="I26" s="77"/>
    </row>
    <row r="27" spans="3:9" s="9" customFormat="1" thickTop="1" thickBot="1">
      <c r="C27" s="15" t="s">
        <v>14</v>
      </c>
      <c r="D27" s="76">
        <f t="shared" ref="D27" si="8">D25/24/1.0026</f>
        <v>710666.9742004124</v>
      </c>
      <c r="E27" s="77"/>
      <c r="F27" s="76">
        <f t="shared" ref="F27" si="9">F25/24/1.0026</f>
        <v>543999.97506483144</v>
      </c>
      <c r="G27" s="77"/>
      <c r="H27" s="76">
        <f t="shared" ref="H27" si="10">H25/24/1.0026</f>
        <v>918999.97506483155</v>
      </c>
      <c r="I27" s="77"/>
    </row>
    <row r="28" spans="3:9" s="9" customFormat="1" thickTop="1" thickBot="1">
      <c r="C28" s="15" t="s">
        <v>15</v>
      </c>
      <c r="D28" s="63">
        <f t="shared" ref="D28" si="11">D27/D26</f>
        <v>0.72132016412689881</v>
      </c>
      <c r="E28" s="64"/>
      <c r="F28" s="63">
        <f t="shared" ref="F28" si="12">F27/F26</f>
        <v>0.73990349673417999</v>
      </c>
      <c r="G28" s="64"/>
      <c r="H28" s="63">
        <f t="shared" ref="H28" si="13">H27/H26</f>
        <v>0.93277616226955873</v>
      </c>
      <c r="I28" s="64"/>
    </row>
    <row r="29" spans="3:9" s="9" customFormat="1" ht="14.65" thickTop="1">
      <c r="C29"/>
    </row>
    <row r="30" spans="3:9" s="9" customFormat="1" ht="13.9" thickBot="1"/>
    <row r="31" spans="3:9" s="9" customFormat="1" thickTop="1" thickBot="1">
      <c r="D31" s="74" t="s">
        <v>28</v>
      </c>
      <c r="E31" s="75"/>
      <c r="F31" s="74" t="s">
        <v>29</v>
      </c>
      <c r="G31" s="75"/>
      <c r="H31" s="74" t="s">
        <v>30</v>
      </c>
      <c r="I31" s="75"/>
    </row>
    <row r="32" spans="3:9" s="9" customFormat="1" ht="41.25" thickTop="1" thickBot="1">
      <c r="C32" s="15" t="s">
        <v>16</v>
      </c>
      <c r="D32" s="42" t="s">
        <v>133</v>
      </c>
      <c r="E32" s="42" t="s">
        <v>134</v>
      </c>
      <c r="F32" s="42" t="s">
        <v>133</v>
      </c>
      <c r="G32" s="42" t="s">
        <v>134</v>
      </c>
      <c r="H32" s="42" t="s">
        <v>133</v>
      </c>
      <c r="I32" s="42" t="s">
        <v>134</v>
      </c>
    </row>
    <row r="33" spans="3:9" s="9" customFormat="1" thickTop="1" thickBot="1">
      <c r="C33" s="15" t="s">
        <v>195</v>
      </c>
      <c r="D33" s="58">
        <v>99.964200000000005</v>
      </c>
      <c r="E33" s="59">
        <f>D33/100/24*365/91/1.0026</f>
        <v>0.16663146971719683</v>
      </c>
      <c r="F33" s="58">
        <v>100.2381</v>
      </c>
      <c r="G33" s="59">
        <f>F33/100/24*365/91/1.0026</f>
        <v>0.16708803676375492</v>
      </c>
      <c r="H33" s="58">
        <v>101.3396</v>
      </c>
      <c r="I33" s="59">
        <f>H33/100/24*365/92/1.0026</f>
        <v>0.16708800777399052</v>
      </c>
    </row>
    <row r="34" spans="3:9" s="9" customFormat="1" thickTop="1" thickBot="1">
      <c r="C34" s="15" t="s">
        <v>136</v>
      </c>
      <c r="D34" s="22"/>
      <c r="E34" s="24">
        <f>D34/100/24*365/90/1.0026</f>
        <v>0</v>
      </c>
      <c r="F34" s="22">
        <v>0</v>
      </c>
      <c r="G34" s="22">
        <v>0</v>
      </c>
      <c r="H34" s="22">
        <v>0</v>
      </c>
      <c r="I34" s="22">
        <v>0</v>
      </c>
    </row>
    <row r="35" spans="3:9" s="9" customFormat="1" ht="14.65" thickTop="1">
      <c r="C35"/>
    </row>
    <row r="36" spans="3:9" s="9" customFormat="1" ht="16.5" customHeight="1">
      <c r="C36"/>
      <c r="D36" s="11"/>
      <c r="E36" s="11"/>
      <c r="F36" s="11"/>
      <c r="G36" s="50"/>
    </row>
    <row r="37" spans="3:9" s="9" customFormat="1" ht="15.6" customHeight="1" thickBot="1">
      <c r="C37" s="49" t="s">
        <v>24</v>
      </c>
      <c r="D37" s="94" t="s">
        <v>4</v>
      </c>
      <c r="E37" s="94"/>
      <c r="F37" s="94"/>
      <c r="G37" s="94"/>
      <c r="H37" s="94"/>
      <c r="I37" s="94"/>
    </row>
    <row r="38" spans="3:9" s="9" customFormat="1" thickTop="1" thickBot="1">
      <c r="C38" s="14" t="s">
        <v>26</v>
      </c>
      <c r="D38" s="74" t="s">
        <v>28</v>
      </c>
      <c r="E38" s="75"/>
      <c r="F38" s="74" t="s">
        <v>29</v>
      </c>
      <c r="G38" s="75"/>
      <c r="H38" s="74" t="s">
        <v>30</v>
      </c>
      <c r="I38" s="75"/>
    </row>
    <row r="39" spans="3:9" s="9" customFormat="1" thickTop="1" thickBot="1">
      <c r="C39" s="15" t="s">
        <v>11</v>
      </c>
      <c r="D39" s="76">
        <v>121488338</v>
      </c>
      <c r="E39" s="77"/>
      <c r="F39" s="76">
        <v>111488341</v>
      </c>
      <c r="G39" s="77"/>
      <c r="H39" s="96">
        <v>111488341</v>
      </c>
      <c r="I39" s="77"/>
    </row>
    <row r="40" spans="3:9" s="9" customFormat="1" thickTop="1" thickBot="1">
      <c r="C40" s="15" t="s">
        <v>12</v>
      </c>
      <c r="D40" s="76">
        <v>10034020</v>
      </c>
      <c r="E40" s="77"/>
      <c r="F40" s="76">
        <v>33687360</v>
      </c>
      <c r="G40" s="77"/>
      <c r="H40" s="76">
        <v>67302532</v>
      </c>
      <c r="I40" s="77"/>
    </row>
    <row r="41" spans="3:9" s="9" customFormat="1" thickTop="1" thickBot="1">
      <c r="C41" s="15" t="s">
        <v>13</v>
      </c>
      <c r="D41" s="76">
        <f t="shared" ref="D41" si="14">D39/1.0026/24</f>
        <v>5048886.9771926329</v>
      </c>
      <c r="E41" s="77"/>
      <c r="F41" s="76">
        <f>F39/1.0026/24</f>
        <v>4633300.9591728179</v>
      </c>
      <c r="G41" s="77"/>
      <c r="H41" s="76">
        <f>H39/1.0026/24</f>
        <v>4633300.9591728179</v>
      </c>
      <c r="I41" s="77"/>
    </row>
    <row r="42" spans="3:9" s="9" customFormat="1" thickTop="1" thickBot="1">
      <c r="C42" s="15" t="s">
        <v>14</v>
      </c>
      <c r="D42" s="76">
        <f t="shared" ref="D42" si="15">D40/24/1.0026</f>
        <v>416999.9667531086</v>
      </c>
      <c r="E42" s="77"/>
      <c r="F42" s="76">
        <f>F40/24/1.0026</f>
        <v>1400000</v>
      </c>
      <c r="G42" s="77"/>
      <c r="H42" s="76">
        <f>H40/24/1.0026</f>
        <v>2796999.9667531084</v>
      </c>
      <c r="I42" s="77"/>
    </row>
    <row r="43" spans="3:9" s="9" customFormat="1" thickTop="1" thickBot="1">
      <c r="C43" s="15" t="s">
        <v>15</v>
      </c>
      <c r="D43" s="63">
        <f t="shared" ref="D43" si="16">D42/D41</f>
        <v>8.259245426503406E-2</v>
      </c>
      <c r="E43" s="64"/>
      <c r="F43" s="63">
        <f t="shared" ref="F43" si="17">F42/F41</f>
        <v>0.30216038464506345</v>
      </c>
      <c r="G43" s="64"/>
      <c r="H43" s="63">
        <f t="shared" ref="H43" si="18">H42/H41</f>
        <v>0.60367327557596351</v>
      </c>
      <c r="I43" s="64"/>
    </row>
    <row r="44" spans="3:9" s="9" customFormat="1" ht="13.9" thickTop="1">
      <c r="C44" s="37"/>
    </row>
    <row r="45" spans="3:9" s="9" customFormat="1" ht="13.9" thickBot="1">
      <c r="C45" s="37"/>
    </row>
    <row r="46" spans="3:9" s="9" customFormat="1" thickTop="1" thickBot="1">
      <c r="D46" s="74" t="s">
        <v>28</v>
      </c>
      <c r="E46" s="75"/>
      <c r="F46" s="74" t="s">
        <v>29</v>
      </c>
      <c r="G46" s="75"/>
      <c r="H46" s="74" t="s">
        <v>30</v>
      </c>
      <c r="I46" s="75"/>
    </row>
    <row r="47" spans="3:9" s="9" customFormat="1" ht="41.25" thickTop="1" thickBot="1">
      <c r="C47" s="15" t="s">
        <v>16</v>
      </c>
      <c r="D47" s="42" t="s">
        <v>133</v>
      </c>
      <c r="E47" s="42" t="s">
        <v>134</v>
      </c>
      <c r="F47" s="42" t="s">
        <v>133</v>
      </c>
      <c r="G47" s="42" t="s">
        <v>134</v>
      </c>
      <c r="H47" s="42" t="s">
        <v>133</v>
      </c>
      <c r="I47" s="42" t="s">
        <v>134</v>
      </c>
    </row>
    <row r="48" spans="3:9" s="9" customFormat="1" thickTop="1" thickBot="1">
      <c r="C48" s="15" t="s">
        <v>195</v>
      </c>
      <c r="D48" s="22">
        <f>D17</f>
        <v>72.016499999999994</v>
      </c>
      <c r="E48" s="24">
        <f>D48/100/24*365/91/1.0026</f>
        <v>0.12004512854490414</v>
      </c>
      <c r="F48" s="58">
        <v>72.213800000000006</v>
      </c>
      <c r="G48" s="59">
        <f>F48/100/24*365/91/1.0026</f>
        <v>0.12037401017427948</v>
      </c>
      <c r="H48" s="58">
        <v>73.007400000000004</v>
      </c>
      <c r="I48" s="59">
        <f>H48/100/24*365/92/1.0026</f>
        <v>0.12037407902496988</v>
      </c>
    </row>
    <row r="49" spans="3:9" s="9" customFormat="1" thickTop="1" thickBot="1">
      <c r="C49" s="15" t="s">
        <v>136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</row>
    <row r="50" spans="3:9" s="9" customFormat="1" ht="13.9" thickTop="1"/>
    <row r="51" spans="3:9" s="9" customFormat="1" ht="16.5" customHeight="1"/>
    <row r="52" spans="3:9" s="9" customFormat="1" ht="15" thickBot="1">
      <c r="C52" s="49" t="s">
        <v>24</v>
      </c>
      <c r="D52" s="94" t="s">
        <v>21</v>
      </c>
      <c r="E52" s="94"/>
      <c r="F52" s="94"/>
      <c r="G52" s="94"/>
      <c r="H52" s="94"/>
      <c r="I52" s="94"/>
    </row>
    <row r="53" spans="3:9" s="9" customFormat="1" thickTop="1" thickBot="1">
      <c r="C53" s="14" t="s">
        <v>26</v>
      </c>
      <c r="D53" s="74" t="s">
        <v>28</v>
      </c>
      <c r="E53" s="75"/>
      <c r="F53" s="74" t="s">
        <v>29</v>
      </c>
      <c r="G53" s="75"/>
      <c r="H53" s="74" t="s">
        <v>30</v>
      </c>
      <c r="I53" s="75"/>
    </row>
    <row r="54" spans="3:9" s="9" customFormat="1" thickTop="1" thickBot="1">
      <c r="C54" s="15" t="s">
        <v>11</v>
      </c>
      <c r="D54" s="76"/>
      <c r="E54" s="77"/>
      <c r="F54" s="76"/>
      <c r="G54" s="77"/>
      <c r="H54" s="76"/>
      <c r="I54" s="77"/>
    </row>
    <row r="55" spans="3:9" s="9" customFormat="1" thickTop="1" thickBot="1">
      <c r="C55" s="15" t="s">
        <v>12</v>
      </c>
      <c r="D55" s="76"/>
      <c r="E55" s="77"/>
      <c r="F55" s="76">
        <v>0</v>
      </c>
      <c r="G55" s="77"/>
      <c r="H55" s="76">
        <v>0</v>
      </c>
      <c r="I55" s="77"/>
    </row>
    <row r="56" spans="3:9" s="9" customFormat="1" thickTop="1" thickBot="1">
      <c r="C56" s="15" t="s">
        <v>13</v>
      </c>
      <c r="D56" s="76">
        <f t="shared" ref="D56" si="19">D54/1.0026/24</f>
        <v>0</v>
      </c>
      <c r="E56" s="77"/>
      <c r="F56" s="76">
        <f>F54/1.0026/24</f>
        <v>0</v>
      </c>
      <c r="G56" s="77"/>
      <c r="H56" s="76">
        <f>H54/1.0026/24</f>
        <v>0</v>
      </c>
      <c r="I56" s="77"/>
    </row>
    <row r="57" spans="3:9" s="9" customFormat="1" thickTop="1" thickBot="1">
      <c r="C57" s="15" t="s">
        <v>14</v>
      </c>
      <c r="D57" s="76">
        <f t="shared" ref="D57" si="20">D55/24/1.0026</f>
        <v>0</v>
      </c>
      <c r="E57" s="77"/>
      <c r="F57" s="76">
        <f>F55/24/1.0026</f>
        <v>0</v>
      </c>
      <c r="G57" s="77"/>
      <c r="H57" s="76">
        <f>H55/24/1.0026</f>
        <v>0</v>
      </c>
      <c r="I57" s="77"/>
    </row>
    <row r="58" spans="3:9" s="9" customFormat="1" thickTop="1" thickBot="1">
      <c r="C58" s="15" t="s">
        <v>15</v>
      </c>
      <c r="D58" s="63"/>
      <c r="E58" s="64"/>
      <c r="F58" s="63"/>
      <c r="G58" s="64"/>
      <c r="H58" s="63"/>
      <c r="I58" s="64"/>
    </row>
    <row r="59" spans="3:9" s="9" customFormat="1" ht="14.65" thickTop="1">
      <c r="C59"/>
    </row>
    <row r="60" spans="3:9" s="9" customFormat="1" ht="13.9" thickBot="1"/>
    <row r="61" spans="3:9" s="9" customFormat="1" thickTop="1" thickBot="1">
      <c r="D61" s="74" t="s">
        <v>28</v>
      </c>
      <c r="E61" s="75"/>
      <c r="F61" s="74" t="s">
        <v>29</v>
      </c>
      <c r="G61" s="75"/>
      <c r="H61" s="74" t="s">
        <v>30</v>
      </c>
      <c r="I61" s="75"/>
    </row>
    <row r="62" spans="3:9" s="9" customFormat="1" ht="41.25" thickTop="1" thickBot="1">
      <c r="C62" s="15" t="s">
        <v>16</v>
      </c>
      <c r="D62" s="42" t="s">
        <v>133</v>
      </c>
      <c r="E62" s="42" t="s">
        <v>134</v>
      </c>
      <c r="F62" s="42" t="s">
        <v>133</v>
      </c>
      <c r="G62" s="42" t="s">
        <v>134</v>
      </c>
      <c r="H62" s="42" t="s">
        <v>133</v>
      </c>
      <c r="I62" s="42" t="s">
        <v>134</v>
      </c>
    </row>
    <row r="63" spans="3:9" s="9" customFormat="1" thickTop="1" thickBot="1">
      <c r="C63" s="15" t="s">
        <v>195</v>
      </c>
      <c r="D63" s="22"/>
      <c r="E63" s="24">
        <f>D63/100/24*365/90/1.0026</f>
        <v>0</v>
      </c>
      <c r="F63" s="22"/>
      <c r="G63" s="24">
        <f>F63/100/24*365/91/1.0026</f>
        <v>0</v>
      </c>
      <c r="H63" s="22"/>
      <c r="I63" s="24">
        <f>H63/100/24*365/92/1.0026</f>
        <v>0</v>
      </c>
    </row>
    <row r="64" spans="3:9" s="9" customFormat="1" thickTop="1" thickBot="1">
      <c r="C64" s="15" t="s">
        <v>136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</row>
    <row r="65" s="9" customFormat="1" ht="13.9" thickTop="1"/>
    <row r="66" s="9" customFormat="1" ht="13.5"/>
    <row r="67" s="9" customFormat="1" ht="13.5"/>
    <row r="68" s="9" customFormat="1" ht="13.5"/>
    <row r="69" s="9" customFormat="1" ht="13.5"/>
    <row r="70" s="9" customFormat="1" ht="13.5"/>
    <row r="71" s="9" customFormat="1" ht="13.5"/>
    <row r="72" s="9" customFormat="1" ht="13.5"/>
    <row r="73" s="9" customFormat="1" ht="13.5"/>
    <row r="74" s="9" customFormat="1" ht="13.5"/>
    <row r="75" s="9" customFormat="1" ht="13.5"/>
    <row r="76" s="9" customFormat="1" ht="13.5"/>
    <row r="77" s="9" customFormat="1" ht="13.5"/>
    <row r="78" s="9" customFormat="1" ht="13.5"/>
    <row r="79" s="9" customFormat="1" ht="13.5"/>
    <row r="80" s="9" customFormat="1" ht="13.5"/>
    <row r="81" s="9" customFormat="1" ht="13.5"/>
    <row r="82" s="9" customFormat="1" ht="13.5"/>
    <row r="83" s="9" customFormat="1" ht="13.5"/>
    <row r="84" s="9" customFormat="1" ht="13.5"/>
    <row r="85" s="9" customFormat="1" ht="13.5"/>
    <row r="86" s="9" customFormat="1" ht="13.5"/>
    <row r="87" s="9" customFormat="1" ht="13.5"/>
    <row r="88" s="9" customFormat="1" ht="13.5"/>
    <row r="89" s="9" customFormat="1" ht="13.5"/>
    <row r="90" s="9" customFormat="1" ht="13.5"/>
    <row r="91" s="9" customFormat="1" ht="13.5"/>
    <row r="92" s="9" customFormat="1" ht="13.5"/>
    <row r="93" s="9" customFormat="1" ht="13.5"/>
    <row r="94" s="9" customFormat="1" ht="13.5"/>
    <row r="95" s="9" customFormat="1" ht="13.5"/>
  </sheetData>
  <mergeCells count="90">
    <mergeCell ref="D61:E61"/>
    <mergeCell ref="F61:G61"/>
    <mergeCell ref="H61:I61"/>
    <mergeCell ref="D57:E57"/>
    <mergeCell ref="F57:G57"/>
    <mergeCell ref="H57:I57"/>
    <mergeCell ref="D58:E58"/>
    <mergeCell ref="F58:G58"/>
    <mergeCell ref="H58:I58"/>
    <mergeCell ref="D55:E55"/>
    <mergeCell ref="F55:G55"/>
    <mergeCell ref="H55:I55"/>
    <mergeCell ref="D56:E56"/>
    <mergeCell ref="F56:G56"/>
    <mergeCell ref="H56:I56"/>
    <mergeCell ref="D52:I52"/>
    <mergeCell ref="D53:E53"/>
    <mergeCell ref="F53:G53"/>
    <mergeCell ref="H53:I53"/>
    <mergeCell ref="D54:E54"/>
    <mergeCell ref="F54:G54"/>
    <mergeCell ref="H54:I54"/>
    <mergeCell ref="D43:E43"/>
    <mergeCell ref="F43:G43"/>
    <mergeCell ref="H43:I43"/>
    <mergeCell ref="D46:E46"/>
    <mergeCell ref="F46:G46"/>
    <mergeCell ref="H46:I46"/>
    <mergeCell ref="D41:E41"/>
    <mergeCell ref="F41:G41"/>
    <mergeCell ref="H41:I41"/>
    <mergeCell ref="D42:E42"/>
    <mergeCell ref="F42:G42"/>
    <mergeCell ref="H42:I42"/>
    <mergeCell ref="D39:E39"/>
    <mergeCell ref="F39:G39"/>
    <mergeCell ref="H39:I39"/>
    <mergeCell ref="D40:E40"/>
    <mergeCell ref="F40:G40"/>
    <mergeCell ref="H40:I40"/>
    <mergeCell ref="D31:E31"/>
    <mergeCell ref="F31:G31"/>
    <mergeCell ref="H31:I31"/>
    <mergeCell ref="D37:I37"/>
    <mergeCell ref="D38:E38"/>
    <mergeCell ref="F38:G38"/>
    <mergeCell ref="H38:I38"/>
    <mergeCell ref="D27:E27"/>
    <mergeCell ref="F27:G27"/>
    <mergeCell ref="H27:I27"/>
    <mergeCell ref="D28:E28"/>
    <mergeCell ref="F28:G28"/>
    <mergeCell ref="H28:I28"/>
    <mergeCell ref="D25:E25"/>
    <mergeCell ref="F25:G25"/>
    <mergeCell ref="H25:I25"/>
    <mergeCell ref="D26:E26"/>
    <mergeCell ref="F26:G26"/>
    <mergeCell ref="H26:I26"/>
    <mergeCell ref="D22:I22"/>
    <mergeCell ref="D23:E23"/>
    <mergeCell ref="F23:G23"/>
    <mergeCell ref="H23:I23"/>
    <mergeCell ref="D24:E24"/>
    <mergeCell ref="F24:G24"/>
    <mergeCell ref="H24:I24"/>
    <mergeCell ref="D12:E12"/>
    <mergeCell ref="F12:G12"/>
    <mergeCell ref="H12:I12"/>
    <mergeCell ref="D15:E15"/>
    <mergeCell ref="F15:G15"/>
    <mergeCell ref="H15:I15"/>
    <mergeCell ref="D10:E10"/>
    <mergeCell ref="F10:G10"/>
    <mergeCell ref="H10:I10"/>
    <mergeCell ref="D11:E11"/>
    <mergeCell ref="F11:G11"/>
    <mergeCell ref="H11:I11"/>
    <mergeCell ref="D8:E8"/>
    <mergeCell ref="F8:G8"/>
    <mergeCell ref="H8:I8"/>
    <mergeCell ref="D9:E9"/>
    <mergeCell ref="F9:G9"/>
    <mergeCell ref="H9:I9"/>
    <mergeCell ref="C1:I2"/>
    <mergeCell ref="C3:I4"/>
    <mergeCell ref="D6:I6"/>
    <mergeCell ref="D7:E7"/>
    <mergeCell ref="F7:G7"/>
    <mergeCell ref="H7:I7"/>
  </mergeCells>
  <pageMargins left="0.7" right="0.7" top="0.75" bottom="0.75" header="0.3" footer="0.3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7FBCE-BCBF-4602-AFE4-097110FDD4A4}">
  <dimension ref="C1:M179"/>
  <sheetViews>
    <sheetView showGridLines="0" zoomScale="85" zoomScaleNormal="85" workbookViewId="0">
      <selection activeCell="F26" sqref="F26"/>
    </sheetView>
  </sheetViews>
  <sheetFormatPr baseColWidth="10" defaultColWidth="11.3984375" defaultRowHeight="14.25"/>
  <cols>
    <col min="1" max="2" width="7.3984375" customWidth="1"/>
    <col min="3" max="3" width="81.73046875" bestFit="1" customWidth="1"/>
    <col min="4" max="4" width="43" style="40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82" t="s">
        <v>220</v>
      </c>
      <c r="D1" s="82"/>
      <c r="E1" s="82"/>
      <c r="F1" s="82"/>
      <c r="G1" s="82"/>
      <c r="H1" s="82"/>
      <c r="I1" s="82"/>
      <c r="J1" s="82"/>
      <c r="K1" s="82"/>
    </row>
    <row r="2" spans="3:13" ht="30" customHeight="1">
      <c r="C2" s="82"/>
      <c r="D2" s="82"/>
      <c r="E2" s="82"/>
      <c r="F2" s="82"/>
      <c r="G2" s="82"/>
      <c r="H2" s="82"/>
      <c r="I2" s="82"/>
      <c r="J2" s="82"/>
      <c r="K2" s="82"/>
    </row>
    <row r="3" spans="3:13" ht="15" customHeight="1">
      <c r="C3" s="71" t="s">
        <v>2</v>
      </c>
      <c r="D3" s="71"/>
      <c r="E3" s="71"/>
      <c r="F3" s="71"/>
      <c r="G3" s="71"/>
      <c r="H3" s="71"/>
      <c r="I3" s="71"/>
      <c r="J3" s="71"/>
      <c r="K3" s="71"/>
    </row>
    <row r="4" spans="3:13" ht="15" customHeight="1">
      <c r="C4" s="71"/>
      <c r="D4" s="71"/>
      <c r="E4" s="71"/>
      <c r="F4" s="71"/>
      <c r="G4" s="71"/>
      <c r="H4" s="71"/>
      <c r="I4" s="71"/>
      <c r="J4" s="71"/>
      <c r="K4" s="71"/>
    </row>
    <row r="5" spans="3:13" ht="14.65" thickBot="1">
      <c r="C5" s="9"/>
      <c r="D5" s="39"/>
      <c r="E5" s="9"/>
      <c r="F5" s="9"/>
      <c r="G5" s="9"/>
      <c r="H5" s="9"/>
      <c r="I5" s="9"/>
      <c r="J5" s="9"/>
      <c r="K5" s="9"/>
    </row>
    <row r="6" spans="3:13" ht="15.4" thickTop="1" thickBot="1">
      <c r="C6" s="13" t="s">
        <v>3</v>
      </c>
      <c r="D6" s="92" t="s">
        <v>4</v>
      </c>
      <c r="E6" s="92"/>
      <c r="F6" s="10"/>
      <c r="G6" s="10"/>
      <c r="H6" s="9"/>
      <c r="I6" s="9"/>
      <c r="J6" s="9"/>
      <c r="K6" s="9"/>
    </row>
    <row r="7" spans="3:13" ht="15" thickTop="1" thickBot="1">
      <c r="C7" s="14" t="s">
        <v>34</v>
      </c>
      <c r="D7" s="74" t="s">
        <v>221</v>
      </c>
      <c r="E7" s="75"/>
      <c r="F7" s="9"/>
      <c r="G7" s="88"/>
      <c r="H7" s="88"/>
      <c r="I7" s="9"/>
      <c r="J7" s="9"/>
      <c r="K7" s="9"/>
    </row>
    <row r="8" spans="3:13" ht="15" thickTop="1" thickBot="1">
      <c r="C8" s="15" t="s">
        <v>11</v>
      </c>
      <c r="D8" s="102">
        <v>80443514</v>
      </c>
      <c r="E8" s="103"/>
      <c r="F8" s="11"/>
      <c r="G8" s="9"/>
      <c r="H8" s="9"/>
      <c r="I8" s="9"/>
      <c r="J8" s="9"/>
      <c r="K8" s="9"/>
    </row>
    <row r="9" spans="3:13" ht="15" thickTop="1" thickBot="1">
      <c r="C9" s="15" t="s">
        <v>12</v>
      </c>
      <c r="D9" s="89">
        <v>0</v>
      </c>
      <c r="E9" s="90"/>
      <c r="F9" s="9"/>
      <c r="G9" s="11"/>
      <c r="H9" s="9"/>
      <c r="I9" s="9"/>
      <c r="J9" s="9"/>
      <c r="K9" s="9"/>
    </row>
    <row r="10" spans="3:13" ht="15" thickTop="1" thickBot="1">
      <c r="C10" s="15" t="s">
        <v>13</v>
      </c>
      <c r="D10" s="89">
        <f>ROUND(D8/24/1.0026,0)</f>
        <v>3343121</v>
      </c>
      <c r="E10" s="90"/>
      <c r="F10" s="9"/>
      <c r="G10" s="9"/>
      <c r="H10" s="9"/>
      <c r="I10" s="9"/>
      <c r="J10" s="9"/>
      <c r="K10" s="9"/>
    </row>
    <row r="11" spans="3:13" ht="15" thickTop="1" thickBot="1">
      <c r="C11" s="15" t="s">
        <v>14</v>
      </c>
      <c r="D11" s="89">
        <f>ROUND(D9/24/1.0026,0)</f>
        <v>0</v>
      </c>
      <c r="E11" s="90"/>
      <c r="F11" s="9"/>
      <c r="G11" s="9"/>
      <c r="H11" s="9"/>
      <c r="I11" s="9"/>
      <c r="J11" s="9"/>
      <c r="K11" s="9"/>
    </row>
    <row r="12" spans="3:13" ht="15" thickTop="1" thickBot="1">
      <c r="C12" s="15" t="s">
        <v>15</v>
      </c>
      <c r="D12" s="63">
        <f>D11/D10</f>
        <v>0</v>
      </c>
      <c r="E12" s="64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16</v>
      </c>
      <c r="D14" s="42" t="s">
        <v>17</v>
      </c>
      <c r="E14" s="42" t="s">
        <v>130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19</v>
      </c>
      <c r="D15" s="51">
        <v>26.8367</v>
      </c>
      <c r="E15" s="17">
        <f>D15/100/24*365/31/1.0026</f>
        <v>0.13131711716204539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139</v>
      </c>
      <c r="D16" s="16">
        <v>0</v>
      </c>
      <c r="E16" s="17">
        <f>D16/24/1.0026</f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5.4" thickTop="1" thickBot="1">
      <c r="C18" s="13" t="s">
        <v>3</v>
      </c>
      <c r="D18" s="92" t="s">
        <v>21</v>
      </c>
      <c r="E18" s="92"/>
      <c r="F18" s="9"/>
      <c r="G18" s="9"/>
      <c r="H18" s="9"/>
      <c r="I18" s="9"/>
      <c r="J18" s="9"/>
      <c r="K18" s="9"/>
    </row>
    <row r="19" spans="3:11" ht="15" thickTop="1" thickBot="1">
      <c r="C19" s="14" t="s">
        <v>34</v>
      </c>
      <c r="D19" s="74" t="s">
        <v>221</v>
      </c>
      <c r="E19" s="75"/>
      <c r="F19" s="9"/>
      <c r="G19" s="9"/>
      <c r="H19" s="9"/>
      <c r="I19" s="9"/>
      <c r="J19" s="9"/>
      <c r="K19" s="9"/>
    </row>
    <row r="20" spans="3:11" ht="15" thickTop="1" thickBot="1">
      <c r="C20" s="15" t="s">
        <v>11</v>
      </c>
      <c r="D20" s="76">
        <v>12193260</v>
      </c>
      <c r="E20" s="77"/>
      <c r="F20" s="11"/>
      <c r="G20" s="9"/>
      <c r="H20" s="9"/>
      <c r="I20" s="9"/>
      <c r="J20" s="9"/>
      <c r="K20" s="9"/>
    </row>
    <row r="21" spans="3:11" ht="15" thickTop="1" thickBot="1">
      <c r="C21" s="15" t="s">
        <v>12</v>
      </c>
      <c r="D21" s="76">
        <v>12031200</v>
      </c>
      <c r="E21" s="77"/>
      <c r="F21" s="11"/>
      <c r="G21" s="9"/>
      <c r="H21" s="9"/>
      <c r="I21" s="9"/>
      <c r="J21" s="9"/>
      <c r="K21" s="9"/>
    </row>
    <row r="22" spans="3:11" ht="15" thickTop="1" thickBot="1">
      <c r="C22" s="15" t="s">
        <v>13</v>
      </c>
      <c r="D22" s="76">
        <f>ROUND(D20/24/1.0026,0)</f>
        <v>506735</v>
      </c>
      <c r="E22" s="77"/>
      <c r="F22" s="9"/>
      <c r="G22" s="9"/>
      <c r="H22" s="9"/>
      <c r="I22" s="9"/>
      <c r="J22" s="9"/>
      <c r="K22" s="9"/>
    </row>
    <row r="23" spans="3:11" ht="15" thickTop="1" thickBot="1">
      <c r="C23" s="15" t="s">
        <v>14</v>
      </c>
      <c r="D23" s="89">
        <f>ROUND(D21/24/1.0026,0)</f>
        <v>500000</v>
      </c>
      <c r="E23" s="90"/>
      <c r="F23" s="9"/>
      <c r="G23" s="9"/>
      <c r="H23" s="9"/>
      <c r="I23" s="9"/>
      <c r="J23" s="9"/>
      <c r="K23" s="9"/>
    </row>
    <row r="24" spans="3:11" ht="15" thickTop="1" thickBot="1">
      <c r="C24" s="15" t="s">
        <v>15</v>
      </c>
      <c r="D24" s="63">
        <f>D23/D22</f>
        <v>0.98670902937432781</v>
      </c>
      <c r="E24" s="64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16</v>
      </c>
      <c r="D26" s="42" t="s">
        <v>17</v>
      </c>
      <c r="E26" s="42" t="s">
        <v>130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19</v>
      </c>
      <c r="D27" s="17">
        <v>35.992600000000003</v>
      </c>
      <c r="E27" s="17">
        <f>D27/100/24*365/31/1.0026</f>
        <v>0.1761186908661137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139</v>
      </c>
      <c r="D28" s="16">
        <v>14.8385</v>
      </c>
      <c r="E28" s="17">
        <f>D28/100/24*365/31/1.0026</f>
        <v>7.2607624745554031E-2</v>
      </c>
      <c r="F28" s="9"/>
      <c r="G28" s="9"/>
      <c r="H28" s="9"/>
      <c r="I28" s="9"/>
      <c r="J28" s="9"/>
      <c r="K28" s="9"/>
    </row>
    <row r="29" spans="3:11" ht="15" thickTop="1" thickBot="1">
      <c r="F29" s="9"/>
      <c r="G29" s="9"/>
      <c r="H29" s="9"/>
      <c r="I29" s="9"/>
      <c r="J29" s="9"/>
      <c r="K29" s="9"/>
    </row>
    <row r="30" spans="3:11" ht="15.4" thickTop="1" thickBot="1">
      <c r="C30" s="13" t="s">
        <v>24</v>
      </c>
      <c r="D30" s="92" t="s">
        <v>4</v>
      </c>
      <c r="E30" s="92"/>
      <c r="F30" s="10"/>
      <c r="G30" s="10"/>
      <c r="H30" s="9"/>
      <c r="I30" s="9"/>
      <c r="J30" s="9"/>
      <c r="K30" s="9"/>
    </row>
    <row r="31" spans="3:11" ht="15" thickTop="1" thickBot="1">
      <c r="C31" s="14" t="s">
        <v>34</v>
      </c>
      <c r="D31" s="74" t="s">
        <v>221</v>
      </c>
      <c r="E31" s="75"/>
      <c r="F31" s="9"/>
      <c r="G31" s="88"/>
      <c r="H31" s="88"/>
      <c r="I31" s="9"/>
      <c r="J31" s="9"/>
      <c r="K31" s="9"/>
    </row>
    <row r="32" spans="3:11" ht="15" thickTop="1" thickBot="1">
      <c r="C32" s="15" t="s">
        <v>11</v>
      </c>
      <c r="D32" s="89">
        <v>121488338</v>
      </c>
      <c r="E32" s="90"/>
      <c r="F32" s="11"/>
      <c r="G32" s="9"/>
      <c r="H32" s="9"/>
      <c r="I32" s="9"/>
      <c r="J32" s="9"/>
      <c r="K32" s="9"/>
    </row>
    <row r="33" spans="3:13" ht="15" thickTop="1" thickBot="1">
      <c r="C33" s="15" t="s">
        <v>12</v>
      </c>
      <c r="D33" s="76"/>
      <c r="E33" s="77"/>
      <c r="F33" s="9"/>
      <c r="G33" s="11"/>
      <c r="H33" s="9"/>
      <c r="I33" s="9"/>
      <c r="J33" s="9"/>
      <c r="K33" s="9"/>
    </row>
    <row r="34" spans="3:13" ht="15" thickTop="1" thickBot="1">
      <c r="C34" s="15" t="s">
        <v>13</v>
      </c>
      <c r="D34" s="89">
        <f>ROUND(D32/24/1.0026,0)</f>
        <v>5048887</v>
      </c>
      <c r="E34" s="90"/>
      <c r="F34" s="9"/>
      <c r="G34" s="9"/>
      <c r="H34" s="9"/>
      <c r="I34" s="9"/>
      <c r="J34" s="9"/>
      <c r="K34" s="9"/>
    </row>
    <row r="35" spans="3:13" ht="15" thickTop="1" thickBot="1">
      <c r="C35" s="15" t="s">
        <v>14</v>
      </c>
      <c r="D35" s="89">
        <f>ROUND(D33/24/1.0026,0)</f>
        <v>0</v>
      </c>
      <c r="E35" s="90"/>
      <c r="F35" s="83"/>
      <c r="G35" s="83"/>
      <c r="H35" s="9"/>
      <c r="I35" s="9"/>
      <c r="J35" s="9"/>
      <c r="K35" s="9"/>
    </row>
    <row r="36" spans="3:13" ht="15" thickTop="1" thickBot="1">
      <c r="C36" s="15" t="s">
        <v>15</v>
      </c>
      <c r="D36" s="63">
        <f>D35/D34</f>
        <v>0</v>
      </c>
      <c r="E36" s="64"/>
      <c r="F36" s="9"/>
      <c r="G36" s="9"/>
      <c r="H36" s="9"/>
      <c r="I36" s="9"/>
      <c r="J36" s="9"/>
      <c r="K36" s="9"/>
    </row>
    <row r="37" spans="3:13" ht="15" thickTop="1" thickBot="1">
      <c r="F37" s="9"/>
      <c r="G37" s="9"/>
      <c r="H37" s="9"/>
      <c r="I37" s="9"/>
      <c r="J37" s="9"/>
      <c r="K37" s="9"/>
      <c r="M37" s="12"/>
    </row>
    <row r="38" spans="3:13" ht="41.25" thickTop="1" thickBot="1">
      <c r="C38" s="15" t="s">
        <v>16</v>
      </c>
      <c r="D38" s="42" t="s">
        <v>17</v>
      </c>
      <c r="E38" s="42" t="s">
        <v>130</v>
      </c>
      <c r="F38" s="9"/>
      <c r="G38" s="9"/>
      <c r="H38" s="9"/>
      <c r="I38" s="9"/>
      <c r="J38" s="9"/>
      <c r="K38" s="9"/>
    </row>
    <row r="39" spans="3:13" ht="15" thickTop="1" thickBot="1">
      <c r="C39" s="15" t="s">
        <v>19</v>
      </c>
      <c r="D39" s="51">
        <v>26.837</v>
      </c>
      <c r="E39" s="17">
        <f>D39/100/24*365/31/1.0026</f>
        <v>0.13131858511954941</v>
      </c>
      <c r="F39" s="9"/>
      <c r="G39" s="9"/>
      <c r="H39" s="9"/>
      <c r="I39" s="9"/>
      <c r="J39" s="9"/>
      <c r="K39" s="9"/>
    </row>
    <row r="40" spans="3:13" ht="15" thickTop="1" thickBot="1">
      <c r="C40" s="15" t="s">
        <v>139</v>
      </c>
      <c r="D40" s="16">
        <v>0</v>
      </c>
      <c r="E40" s="54"/>
      <c r="F40" s="9"/>
      <c r="G40" s="9"/>
      <c r="H40" s="9"/>
      <c r="I40" s="9"/>
      <c r="J40" s="9"/>
      <c r="K40" s="9"/>
    </row>
    <row r="41" spans="3:13" ht="15" thickTop="1" thickBot="1">
      <c r="F41" s="9"/>
      <c r="G41" s="9"/>
      <c r="H41" s="9"/>
      <c r="I41" s="9"/>
      <c r="J41" s="9"/>
      <c r="K41" s="9"/>
    </row>
    <row r="42" spans="3:13" ht="15.4" thickTop="1" thickBot="1">
      <c r="C42" s="13" t="s">
        <v>24</v>
      </c>
      <c r="D42" s="92" t="s">
        <v>21</v>
      </c>
      <c r="E42" s="92"/>
      <c r="F42" s="9"/>
      <c r="G42" s="9"/>
      <c r="H42" s="9"/>
      <c r="I42" s="9"/>
      <c r="J42" s="9"/>
      <c r="K42" s="9"/>
    </row>
    <row r="43" spans="3:13" ht="15" thickTop="1" thickBot="1">
      <c r="C43" s="14" t="s">
        <v>34</v>
      </c>
      <c r="D43" s="74" t="s">
        <v>221</v>
      </c>
      <c r="E43" s="75"/>
      <c r="F43" s="9"/>
      <c r="G43" s="9"/>
      <c r="H43" s="9"/>
      <c r="I43" s="9"/>
      <c r="J43" s="9"/>
      <c r="K43" s="9"/>
    </row>
    <row r="44" spans="3:13" ht="15" thickTop="1" thickBot="1">
      <c r="C44" s="15" t="s">
        <v>11</v>
      </c>
      <c r="D44" s="76">
        <v>0</v>
      </c>
      <c r="E44" s="77"/>
      <c r="F44" s="11"/>
      <c r="G44" s="9"/>
      <c r="H44" s="9"/>
      <c r="I44" s="9"/>
      <c r="J44" s="9"/>
      <c r="K44" s="9"/>
    </row>
    <row r="45" spans="3:13" ht="15" thickTop="1" thickBot="1">
      <c r="C45" s="15" t="s">
        <v>12</v>
      </c>
      <c r="D45" s="76">
        <v>0</v>
      </c>
      <c r="E45" s="77"/>
      <c r="F45" s="9"/>
      <c r="G45" s="9"/>
      <c r="H45" s="9"/>
      <c r="I45" s="9"/>
      <c r="J45" s="9"/>
      <c r="K45" s="9"/>
    </row>
    <row r="46" spans="3:13" ht="15" thickTop="1" thickBot="1">
      <c r="C46" s="15" t="s">
        <v>13</v>
      </c>
      <c r="D46" s="76">
        <f>ROUND(D44/24/1.0026,0)</f>
        <v>0</v>
      </c>
      <c r="E46" s="77"/>
      <c r="F46" s="9"/>
      <c r="G46" s="9"/>
      <c r="H46" s="9"/>
      <c r="I46" s="9"/>
      <c r="J46" s="9"/>
      <c r="K46" s="9"/>
    </row>
    <row r="47" spans="3:13" ht="15" thickTop="1" thickBot="1">
      <c r="C47" s="15" t="s">
        <v>14</v>
      </c>
      <c r="D47" s="76">
        <f>ROUND(D45/24/1.0026,0)</f>
        <v>0</v>
      </c>
      <c r="E47" s="77"/>
      <c r="F47" s="9"/>
      <c r="G47" s="9"/>
      <c r="H47" s="9"/>
      <c r="I47" s="9"/>
      <c r="J47" s="9"/>
      <c r="K47" s="9"/>
    </row>
    <row r="48" spans="3:13" ht="15" thickTop="1" thickBot="1">
      <c r="C48" s="15" t="s">
        <v>15</v>
      </c>
      <c r="D48" s="63"/>
      <c r="E48" s="64"/>
      <c r="F48" s="9"/>
      <c r="G48" s="9"/>
      <c r="H48" s="9"/>
      <c r="I48" s="9"/>
      <c r="J48" s="9"/>
      <c r="K48" s="9"/>
    </row>
    <row r="49" spans="3:11" ht="15.75" customHeight="1" thickTop="1" thickBot="1">
      <c r="F49" s="9"/>
      <c r="G49" s="9"/>
      <c r="H49" s="9"/>
      <c r="I49" s="9"/>
      <c r="J49" s="9"/>
      <c r="K49" s="9"/>
    </row>
    <row r="50" spans="3:11" ht="41.25" thickTop="1" thickBot="1">
      <c r="C50" s="15" t="s">
        <v>16</v>
      </c>
      <c r="D50" s="42" t="s">
        <v>17</v>
      </c>
      <c r="E50" s="42" t="s">
        <v>130</v>
      </c>
      <c r="F50" s="9"/>
      <c r="G50" s="9"/>
      <c r="H50" s="9"/>
      <c r="I50" s="9"/>
      <c r="J50" s="9"/>
      <c r="K50" s="9"/>
    </row>
    <row r="51" spans="3:11" ht="15" thickTop="1" thickBot="1">
      <c r="C51" s="15" t="s">
        <v>19</v>
      </c>
      <c r="D51" s="17"/>
      <c r="E51" s="17">
        <f>D51/100/24*365/30/1.0026</f>
        <v>0</v>
      </c>
      <c r="F51" s="9"/>
      <c r="G51" s="9"/>
      <c r="H51" s="9"/>
      <c r="I51" s="9"/>
      <c r="J51" s="9"/>
      <c r="K51" s="9"/>
    </row>
    <row r="52" spans="3:11" ht="15" thickTop="1" thickBot="1">
      <c r="C52" s="15" t="s">
        <v>139</v>
      </c>
      <c r="D52" s="16">
        <v>0</v>
      </c>
      <c r="E52" s="23">
        <v>0</v>
      </c>
      <c r="F52" s="9"/>
      <c r="G52" s="9"/>
      <c r="H52" s="9"/>
      <c r="I52" s="9"/>
      <c r="J52" s="9"/>
      <c r="K52" s="9"/>
    </row>
    <row r="53" spans="3:11" ht="14.65" thickTop="1">
      <c r="D53" s="91"/>
      <c r="E53" s="91"/>
      <c r="F53" s="9"/>
      <c r="G53" s="9"/>
      <c r="H53" s="9"/>
      <c r="I53" s="9"/>
      <c r="J53" s="9"/>
      <c r="K53" s="9"/>
    </row>
    <row r="54" spans="3:11">
      <c r="D54" s="91"/>
      <c r="E54" s="91"/>
      <c r="F54" s="9"/>
      <c r="G54" s="9"/>
      <c r="H54" s="9"/>
      <c r="I54" s="9"/>
      <c r="J54" s="9"/>
      <c r="K54" s="9"/>
    </row>
    <row r="55" spans="3:11">
      <c r="D55" s="91"/>
      <c r="E55" s="91"/>
      <c r="F55" s="11"/>
      <c r="G55" s="9"/>
      <c r="H55" s="9"/>
      <c r="I55" s="9"/>
      <c r="J55" s="9"/>
      <c r="K55" s="9"/>
    </row>
    <row r="56" spans="3:11">
      <c r="D56" s="91"/>
      <c r="E56" s="91"/>
      <c r="F56" s="9"/>
      <c r="G56" s="9"/>
      <c r="H56" s="9"/>
      <c r="I56" s="9"/>
      <c r="J56" s="9"/>
      <c r="K56" s="9"/>
    </row>
    <row r="57" spans="3:11">
      <c r="D57" s="91"/>
      <c r="E57" s="91"/>
      <c r="F57" s="9"/>
      <c r="G57" s="9"/>
      <c r="H57" s="9"/>
      <c r="I57" s="9"/>
      <c r="J57" s="9"/>
      <c r="K57" s="9"/>
    </row>
    <row r="58" spans="3:11">
      <c r="D58" s="91"/>
      <c r="E58" s="91"/>
      <c r="F58" s="9"/>
      <c r="G58" s="9"/>
      <c r="H58" s="9"/>
      <c r="I58" s="9"/>
      <c r="J58" s="9"/>
      <c r="K58" s="9"/>
    </row>
    <row r="59" spans="3:11">
      <c r="D59" s="91"/>
      <c r="E59" s="91"/>
      <c r="F59" s="9"/>
      <c r="G59" s="9"/>
      <c r="H59" s="9"/>
      <c r="I59" s="9"/>
      <c r="J59" s="9"/>
      <c r="K59" s="9"/>
    </row>
    <row r="60" spans="3:11">
      <c r="D60"/>
      <c r="F60" s="9"/>
      <c r="G60" s="9"/>
      <c r="H60" s="9"/>
      <c r="I60" s="9"/>
      <c r="J60" s="9"/>
      <c r="K60" s="9"/>
    </row>
    <row r="61" spans="3:11">
      <c r="D61"/>
      <c r="F61" s="9"/>
      <c r="G61" s="9"/>
      <c r="H61" s="9"/>
      <c r="I61" s="9"/>
      <c r="J61" s="9"/>
      <c r="K61" s="9"/>
    </row>
    <row r="62" spans="3:11">
      <c r="D62"/>
      <c r="F62" s="9"/>
      <c r="G62" s="9"/>
      <c r="H62" s="9"/>
      <c r="I62" s="9"/>
      <c r="J62" s="9"/>
      <c r="K62" s="9"/>
    </row>
    <row r="63" spans="3:11">
      <c r="D63"/>
      <c r="F63" s="9"/>
      <c r="G63" s="9"/>
      <c r="H63" s="9"/>
      <c r="I63" s="9"/>
      <c r="J63" s="9"/>
      <c r="K63" s="9"/>
    </row>
    <row r="64" spans="3:11" ht="20.25" customHeight="1">
      <c r="D64"/>
      <c r="F64" s="9"/>
      <c r="G64" s="9"/>
      <c r="H64" s="9"/>
      <c r="I64" s="9"/>
      <c r="J64" s="9"/>
      <c r="K64" s="9"/>
    </row>
    <row r="65" spans="4:6">
      <c r="D65" s="91"/>
      <c r="E65" s="91"/>
    </row>
    <row r="66" spans="4:6">
      <c r="D66" s="91"/>
      <c r="E66" s="91"/>
    </row>
    <row r="67" spans="4:6">
      <c r="D67" s="91"/>
      <c r="E67" s="91"/>
      <c r="F67" s="11"/>
    </row>
    <row r="68" spans="4:6">
      <c r="D68" s="91"/>
      <c r="E68" s="91"/>
    </row>
    <row r="69" spans="4:6">
      <c r="D69" s="91"/>
      <c r="E69" s="91"/>
    </row>
    <row r="70" spans="4:6">
      <c r="D70" s="91"/>
      <c r="E70" s="91"/>
    </row>
    <row r="71" spans="4:6">
      <c r="D71" s="91"/>
      <c r="E71" s="91"/>
    </row>
    <row r="72" spans="4:6" ht="20.25" customHeight="1">
      <c r="D72"/>
    </row>
    <row r="73" spans="4:6">
      <c r="D73"/>
    </row>
    <row r="74" spans="4:6">
      <c r="D74"/>
    </row>
    <row r="75" spans="4:6">
      <c r="D75"/>
    </row>
    <row r="77" spans="4:6" ht="20.25" customHeight="1"/>
    <row r="78" spans="4:6" ht="20.25" customHeight="1"/>
    <row r="79" spans="4:6" ht="20.25" customHeight="1"/>
    <row r="80" spans="4:6" ht="20.25" customHeight="1"/>
    <row r="81" ht="36" customHeight="1"/>
    <row r="82" ht="20.25" customHeight="1"/>
    <row r="83" ht="20.25" customHeight="1"/>
    <row r="84" ht="20.25" customHeight="1"/>
    <row r="85" ht="20.25" customHeight="1"/>
    <row r="86" ht="36" customHeight="1"/>
    <row r="87" ht="20.25" customHeight="1"/>
    <row r="88" ht="20.25" customHeight="1"/>
    <row r="89" ht="20.25" customHeight="1"/>
    <row r="90" ht="20.25" customHeight="1"/>
    <row r="91" ht="36" customHeight="1"/>
    <row r="92" ht="20.25" customHeight="1"/>
    <row r="93" ht="20.25" customHeight="1"/>
    <row r="94" ht="20.25" customHeight="1"/>
    <row r="95" ht="20.25" customHeight="1"/>
    <row r="96" ht="36" customHeight="1"/>
    <row r="97" ht="20.25" customHeight="1"/>
    <row r="98" ht="20.25" customHeight="1"/>
    <row r="99" ht="20.25" customHeight="1"/>
    <row r="100" ht="20.25" customHeight="1"/>
    <row r="101" ht="36" customHeight="1"/>
    <row r="102" ht="20.25" customHeight="1"/>
    <row r="103" ht="20.25" customHeight="1"/>
    <row r="104" ht="20.25" customHeight="1"/>
    <row r="105" ht="20.25" customHeight="1"/>
    <row r="106" ht="36" customHeight="1"/>
    <row r="107" ht="20.25" customHeight="1"/>
    <row r="108" ht="20.25" customHeight="1"/>
    <row r="109" ht="20.25" customHeight="1"/>
    <row r="110" ht="20.25" customHeight="1"/>
    <row r="111" ht="36" customHeight="1"/>
    <row r="112" ht="20.25" customHeight="1"/>
    <row r="113" ht="20.25" customHeight="1"/>
    <row r="114" ht="20.25" customHeight="1"/>
    <row r="115" ht="20.25" customHeight="1"/>
    <row r="116" ht="36" customHeight="1"/>
    <row r="117" ht="20.25" customHeight="1"/>
    <row r="118" ht="20.25" customHeight="1"/>
    <row r="119" ht="20.25" customHeight="1"/>
    <row r="120" ht="20.25" customHeight="1"/>
    <row r="121" ht="36" customHeight="1"/>
    <row r="122" ht="20.25" customHeight="1"/>
    <row r="123" ht="20.25" customHeight="1"/>
    <row r="124" ht="20.25" customHeight="1"/>
    <row r="125" ht="20.25" customHeight="1"/>
    <row r="126" ht="36" customHeight="1"/>
    <row r="127" ht="20.25" customHeight="1"/>
    <row r="128" ht="20.25" customHeight="1"/>
    <row r="129" ht="20.25" customHeight="1"/>
    <row r="130" ht="20.25" customHeight="1"/>
    <row r="131" ht="36" customHeight="1"/>
    <row r="132" ht="20.25" customHeight="1"/>
    <row r="133" ht="20.25" customHeight="1"/>
    <row r="134" ht="20.25" customHeight="1"/>
    <row r="135" ht="20.25" customHeight="1"/>
    <row r="136" ht="36" customHeight="1"/>
    <row r="137" ht="20.25" customHeight="1"/>
    <row r="138" ht="20.25" customHeight="1"/>
    <row r="139" ht="20.25" customHeight="1"/>
    <row r="140" ht="20.25" customHeight="1"/>
    <row r="141" ht="36" customHeight="1"/>
    <row r="142" ht="20.25" customHeight="1"/>
    <row r="143" ht="20.25" customHeight="1"/>
    <row r="144" ht="20.25" customHeight="1"/>
    <row r="145" ht="20.25" customHeight="1"/>
    <row r="146" ht="36" customHeight="1"/>
    <row r="147" ht="20.25" customHeight="1"/>
    <row r="148" ht="20.25" customHeight="1"/>
    <row r="149" ht="20.25" customHeight="1"/>
    <row r="150" ht="20.25" customHeight="1"/>
    <row r="151" ht="36" customHeight="1"/>
    <row r="152" ht="20.25" customHeight="1"/>
    <row r="153" ht="20.25" customHeight="1"/>
    <row r="154" ht="20.25" customHeight="1"/>
    <row r="155" ht="20.25" customHeight="1"/>
    <row r="156" ht="36" customHeight="1"/>
    <row r="157" ht="20.25" customHeight="1"/>
    <row r="158" ht="20.25" customHeight="1"/>
    <row r="159" ht="20.25" customHeight="1"/>
    <row r="160" ht="20.25" customHeight="1"/>
    <row r="161" ht="36" customHeight="1"/>
    <row r="162" ht="20.25" customHeight="1"/>
    <row r="163" ht="20.25" customHeight="1"/>
    <row r="164" ht="20.25" customHeight="1"/>
    <row r="165" ht="20.25" customHeight="1"/>
    <row r="166" ht="36" customHeight="1"/>
    <row r="167" ht="20.25" customHeight="1"/>
    <row r="168" ht="20.25" customHeight="1"/>
    <row r="169" ht="20.25" customHeight="1"/>
    <row r="171" ht="36" customHeight="1"/>
    <row r="172" ht="20.25" customHeight="1"/>
    <row r="173" ht="20.25" customHeight="1"/>
    <row r="174" ht="20.25" customHeight="1"/>
    <row r="175" ht="20.25" customHeight="1"/>
    <row r="176" ht="36" customHeight="1"/>
    <row r="177" ht="20.25" customHeight="1"/>
    <row r="178" ht="20.25" customHeight="1"/>
    <row r="179" ht="20.25" customHeight="1"/>
  </sheetData>
  <mergeCells count="47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35:E35"/>
    <mergeCell ref="F35:G35"/>
    <mergeCell ref="D20:E20"/>
    <mergeCell ref="D21:E21"/>
    <mergeCell ref="D22:E22"/>
    <mergeCell ref="D23:E23"/>
    <mergeCell ref="D24:E24"/>
    <mergeCell ref="D30:E30"/>
    <mergeCell ref="D31:E31"/>
    <mergeCell ref="G31:H31"/>
    <mergeCell ref="D32:E32"/>
    <mergeCell ref="D33:E33"/>
    <mergeCell ref="D34:E34"/>
    <mergeCell ref="D56:E56"/>
    <mergeCell ref="D36:E36"/>
    <mergeCell ref="D42:E42"/>
    <mergeCell ref="D43:E43"/>
    <mergeCell ref="D44:E44"/>
    <mergeCell ref="D45:E45"/>
    <mergeCell ref="D46:E46"/>
    <mergeCell ref="D47:E47"/>
    <mergeCell ref="D48:E48"/>
    <mergeCell ref="D53:E53"/>
    <mergeCell ref="D54:E54"/>
    <mergeCell ref="D55:E55"/>
    <mergeCell ref="D68:E68"/>
    <mergeCell ref="D69:E69"/>
    <mergeCell ref="D70:E70"/>
    <mergeCell ref="D71:E71"/>
    <mergeCell ref="D57:E57"/>
    <mergeCell ref="D58:E58"/>
    <mergeCell ref="D59:E59"/>
    <mergeCell ref="D65:E65"/>
    <mergeCell ref="D66:E66"/>
    <mergeCell ref="D67:E67"/>
  </mergeCells>
  <pageMargins left="0.7" right="0.7" top="0.75" bottom="0.75" header="0.3" footer="0.3"/>
  <pageSetup paperSize="9" orientation="portrait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017BB-26E9-4E92-AD8D-3E1BAB69D73B}">
  <dimension ref="C1:M179"/>
  <sheetViews>
    <sheetView showGridLines="0" zoomScale="85" zoomScaleNormal="85" workbookViewId="0">
      <selection activeCell="G14" sqref="G14"/>
    </sheetView>
  </sheetViews>
  <sheetFormatPr baseColWidth="10" defaultColWidth="11.3984375" defaultRowHeight="14.25"/>
  <cols>
    <col min="1" max="2" width="7.3984375" customWidth="1"/>
    <col min="3" max="3" width="81.73046875" bestFit="1" customWidth="1"/>
    <col min="4" max="4" width="43" style="40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82" t="s">
        <v>222</v>
      </c>
      <c r="D1" s="82"/>
      <c r="E1" s="82"/>
      <c r="F1" s="82"/>
      <c r="G1" s="82"/>
      <c r="H1" s="82"/>
      <c r="I1" s="82"/>
      <c r="J1" s="82"/>
      <c r="K1" s="82"/>
    </row>
    <row r="2" spans="3:13" ht="30" customHeight="1">
      <c r="C2" s="82"/>
      <c r="D2" s="82"/>
      <c r="E2" s="82"/>
      <c r="F2" s="82"/>
      <c r="G2" s="82"/>
      <c r="H2" s="82"/>
      <c r="I2" s="82"/>
      <c r="J2" s="82"/>
      <c r="K2" s="82"/>
    </row>
    <row r="3" spans="3:13" ht="15" customHeight="1">
      <c r="C3" s="71" t="s">
        <v>2</v>
      </c>
      <c r="D3" s="71"/>
      <c r="E3" s="71"/>
      <c r="F3" s="71"/>
      <c r="G3" s="71"/>
      <c r="H3" s="71"/>
      <c r="I3" s="71"/>
      <c r="J3" s="71"/>
      <c r="K3" s="71"/>
    </row>
    <row r="4" spans="3:13" ht="15" customHeight="1">
      <c r="C4" s="71"/>
      <c r="D4" s="71"/>
      <c r="E4" s="71"/>
      <c r="F4" s="71"/>
      <c r="G4" s="71"/>
      <c r="H4" s="71"/>
      <c r="I4" s="71"/>
      <c r="J4" s="71"/>
      <c r="K4" s="71"/>
    </row>
    <row r="5" spans="3:13" ht="14.65" thickBot="1">
      <c r="C5" s="9"/>
      <c r="D5" s="39"/>
      <c r="E5" s="9"/>
      <c r="F5" s="9"/>
      <c r="G5" s="9"/>
      <c r="H5" s="9"/>
      <c r="I5" s="9"/>
      <c r="J5" s="9"/>
      <c r="K5" s="9"/>
    </row>
    <row r="6" spans="3:13" ht="15.4" thickTop="1" thickBot="1">
      <c r="C6" s="13" t="s">
        <v>3</v>
      </c>
      <c r="D6" s="92" t="s">
        <v>4</v>
      </c>
      <c r="E6" s="92"/>
      <c r="F6" s="10"/>
      <c r="G6" s="10"/>
      <c r="H6" s="9"/>
      <c r="I6" s="9"/>
      <c r="J6" s="9"/>
      <c r="K6" s="9"/>
    </row>
    <row r="7" spans="3:13" ht="15" thickTop="1" thickBot="1">
      <c r="C7" s="14" t="s">
        <v>34</v>
      </c>
      <c r="D7" s="74" t="s">
        <v>223</v>
      </c>
      <c r="E7" s="75"/>
      <c r="F7" s="9"/>
      <c r="G7" s="88"/>
      <c r="H7" s="88"/>
      <c r="I7" s="9"/>
      <c r="J7" s="9"/>
      <c r="K7" s="9"/>
    </row>
    <row r="8" spans="3:13" ht="15" thickTop="1" thickBot="1">
      <c r="C8" s="15" t="s">
        <v>11</v>
      </c>
      <c r="D8" s="102">
        <v>80443514</v>
      </c>
      <c r="E8" s="103"/>
      <c r="F8" s="11"/>
      <c r="G8" s="9"/>
      <c r="H8" s="9"/>
      <c r="I8" s="9"/>
      <c r="J8" s="9"/>
      <c r="K8" s="9"/>
    </row>
    <row r="9" spans="3:13" ht="15" thickTop="1" thickBot="1">
      <c r="C9" s="15" t="s">
        <v>12</v>
      </c>
      <c r="D9" s="89"/>
      <c r="E9" s="90"/>
      <c r="F9" s="9"/>
      <c r="G9" s="11"/>
      <c r="H9" s="9"/>
      <c r="I9" s="9"/>
      <c r="J9" s="9"/>
      <c r="K9" s="9"/>
    </row>
    <row r="10" spans="3:13" ht="15" thickTop="1" thickBot="1">
      <c r="C10" s="15" t="s">
        <v>13</v>
      </c>
      <c r="D10" s="89">
        <f>ROUND(D8/24/1.0026,0)</f>
        <v>3343121</v>
      </c>
      <c r="E10" s="90"/>
      <c r="F10" s="9"/>
      <c r="G10" s="9"/>
      <c r="H10" s="9"/>
      <c r="I10" s="9"/>
      <c r="J10" s="9"/>
      <c r="K10" s="9"/>
    </row>
    <row r="11" spans="3:13" ht="15" thickTop="1" thickBot="1">
      <c r="C11" s="15" t="s">
        <v>14</v>
      </c>
      <c r="D11" s="89">
        <f>ROUND(D9/24/1.0026,0)</f>
        <v>0</v>
      </c>
      <c r="E11" s="90"/>
      <c r="F11" s="9"/>
      <c r="G11" s="9"/>
      <c r="H11" s="9"/>
      <c r="I11" s="9"/>
      <c r="J11" s="9"/>
      <c r="K11" s="9"/>
    </row>
    <row r="12" spans="3:13" ht="15" thickTop="1" thickBot="1">
      <c r="C12" s="15" t="s">
        <v>15</v>
      </c>
      <c r="D12" s="63">
        <f>D11/D10</f>
        <v>0</v>
      </c>
      <c r="E12" s="64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16</v>
      </c>
      <c r="D14" s="42" t="s">
        <v>17</v>
      </c>
      <c r="E14" s="42" t="s">
        <v>130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19</v>
      </c>
      <c r="D15" s="51">
        <v>26.8367</v>
      </c>
      <c r="E15" s="17">
        <f>D15/100/24*365/31/1.0026</f>
        <v>0.13131711716204539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139</v>
      </c>
      <c r="D16" s="16">
        <v>0</v>
      </c>
      <c r="E16" s="17">
        <f>D16/24/1.0026</f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5.4" thickTop="1" thickBot="1">
      <c r="C18" s="13" t="s">
        <v>3</v>
      </c>
      <c r="D18" s="92" t="s">
        <v>21</v>
      </c>
      <c r="E18" s="92"/>
      <c r="F18" s="9"/>
      <c r="G18" s="9"/>
      <c r="H18" s="9"/>
      <c r="I18" s="9"/>
      <c r="J18" s="9"/>
      <c r="K18" s="9"/>
    </row>
    <row r="19" spans="3:11" ht="15" thickTop="1" thickBot="1">
      <c r="C19" s="14" t="s">
        <v>34</v>
      </c>
      <c r="D19" s="74" t="s">
        <v>223</v>
      </c>
      <c r="E19" s="75"/>
      <c r="F19" s="9"/>
      <c r="G19" s="9"/>
      <c r="H19" s="9"/>
      <c r="I19" s="9"/>
      <c r="J19" s="9"/>
      <c r="K19" s="9"/>
    </row>
    <row r="20" spans="3:11" ht="15" thickTop="1" thickBot="1">
      <c r="C20" s="15" t="s">
        <v>11</v>
      </c>
      <c r="D20" s="76">
        <v>6606668</v>
      </c>
      <c r="E20" s="77"/>
      <c r="F20" s="11"/>
      <c r="G20" s="9"/>
      <c r="H20" s="9"/>
      <c r="I20" s="9"/>
      <c r="J20" s="9"/>
      <c r="K20" s="9"/>
    </row>
    <row r="21" spans="3:11" ht="15" thickTop="1" thickBot="1">
      <c r="C21" s="15" t="s">
        <v>12</v>
      </c>
      <c r="D21" s="76">
        <v>2406240</v>
      </c>
      <c r="E21" s="77"/>
      <c r="F21" s="11"/>
      <c r="G21" s="9"/>
      <c r="H21" s="9"/>
      <c r="I21" s="9"/>
      <c r="J21" s="9"/>
      <c r="K21" s="9"/>
    </row>
    <row r="22" spans="3:11" ht="15" thickTop="1" thickBot="1">
      <c r="C22" s="15" t="s">
        <v>13</v>
      </c>
      <c r="D22" s="76">
        <f>ROUND(D20/24/1.0026,0)</f>
        <v>274564</v>
      </c>
      <c r="E22" s="77"/>
      <c r="F22" s="9"/>
      <c r="G22" s="9"/>
      <c r="H22" s="9"/>
      <c r="I22" s="9"/>
      <c r="J22" s="9"/>
      <c r="K22" s="9"/>
    </row>
    <row r="23" spans="3:11" ht="15" thickTop="1" thickBot="1">
      <c r="C23" s="15" t="s">
        <v>14</v>
      </c>
      <c r="D23" s="89">
        <f>ROUND(D21/24/1.0026,0)</f>
        <v>100000</v>
      </c>
      <c r="E23" s="90"/>
      <c r="F23" s="9"/>
      <c r="G23" s="9"/>
      <c r="H23" s="9"/>
      <c r="I23" s="9"/>
      <c r="J23" s="9"/>
      <c r="K23" s="9"/>
    </row>
    <row r="24" spans="3:11" ht="15" thickTop="1" thickBot="1">
      <c r="C24" s="15" t="s">
        <v>15</v>
      </c>
      <c r="D24" s="63">
        <f>D23/D22</f>
        <v>0.3642138080738917</v>
      </c>
      <c r="E24" s="64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16</v>
      </c>
      <c r="D26" s="42" t="s">
        <v>17</v>
      </c>
      <c r="E26" s="42" t="s">
        <v>130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19</v>
      </c>
      <c r="D27" s="17">
        <v>36.992600000000003</v>
      </c>
      <c r="E27" s="17">
        <f>D27/100/24*365/31/1.0026</f>
        <v>0.18101188254624004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139</v>
      </c>
      <c r="D28" s="16"/>
      <c r="E28" s="17">
        <f>D28/100/24*365/31/1.0026</f>
        <v>0</v>
      </c>
      <c r="F28" s="9"/>
      <c r="G28" s="9"/>
      <c r="H28" s="9"/>
      <c r="I28" s="9"/>
      <c r="J28" s="9"/>
      <c r="K28" s="9"/>
    </row>
    <row r="29" spans="3:11" ht="15" thickTop="1" thickBot="1">
      <c r="F29" s="9"/>
      <c r="G29" s="9"/>
      <c r="H29" s="9"/>
      <c r="I29" s="9"/>
      <c r="J29" s="9"/>
      <c r="K29" s="9"/>
    </row>
    <row r="30" spans="3:11" ht="15.4" thickTop="1" thickBot="1">
      <c r="C30" s="13" t="s">
        <v>24</v>
      </c>
      <c r="D30" s="92" t="s">
        <v>4</v>
      </c>
      <c r="E30" s="92"/>
      <c r="F30" s="10"/>
      <c r="G30" s="10"/>
      <c r="H30" s="9"/>
      <c r="I30" s="9"/>
      <c r="J30" s="9"/>
      <c r="K30" s="9"/>
    </row>
    <row r="31" spans="3:11" ht="15" thickTop="1" thickBot="1">
      <c r="C31" s="14" t="s">
        <v>34</v>
      </c>
      <c r="D31" s="74" t="s">
        <v>223</v>
      </c>
      <c r="E31" s="75"/>
      <c r="F31" s="9"/>
      <c r="G31" s="88"/>
      <c r="H31" s="88"/>
      <c r="I31" s="9"/>
      <c r="J31" s="9"/>
      <c r="K31" s="9"/>
    </row>
    <row r="32" spans="3:11" ht="15" thickTop="1" thickBot="1">
      <c r="C32" s="15" t="s">
        <v>11</v>
      </c>
      <c r="D32" s="89">
        <v>111454317</v>
      </c>
      <c r="E32" s="90"/>
      <c r="F32" s="11"/>
      <c r="G32" s="9"/>
      <c r="H32" s="9"/>
      <c r="I32" s="9"/>
      <c r="J32" s="9"/>
      <c r="K32" s="9"/>
    </row>
    <row r="33" spans="3:13" ht="15" thickTop="1" thickBot="1">
      <c r="C33" s="15" t="s">
        <v>12</v>
      </c>
      <c r="D33" s="76">
        <v>0</v>
      </c>
      <c r="E33" s="77"/>
      <c r="F33" s="9"/>
      <c r="G33" s="11"/>
      <c r="H33" s="9"/>
      <c r="I33" s="9"/>
      <c r="J33" s="9"/>
      <c r="K33" s="9"/>
    </row>
    <row r="34" spans="3:13" ht="15" thickTop="1" thickBot="1">
      <c r="C34" s="15" t="s">
        <v>13</v>
      </c>
      <c r="D34" s="89">
        <f>ROUND(D32/24/1.0026,0)</f>
        <v>4631887</v>
      </c>
      <c r="E34" s="90"/>
      <c r="F34" s="9"/>
      <c r="G34" s="9"/>
      <c r="H34" s="9"/>
      <c r="I34" s="9"/>
      <c r="J34" s="9"/>
      <c r="K34" s="9"/>
    </row>
    <row r="35" spans="3:13" ht="15" thickTop="1" thickBot="1">
      <c r="C35" s="15" t="s">
        <v>14</v>
      </c>
      <c r="D35" s="89">
        <f>ROUND(D33/24/1.0026,0)</f>
        <v>0</v>
      </c>
      <c r="E35" s="90"/>
      <c r="F35" s="83"/>
      <c r="G35" s="83"/>
      <c r="H35" s="9"/>
      <c r="I35" s="9"/>
      <c r="J35" s="9"/>
      <c r="K35" s="9"/>
    </row>
    <row r="36" spans="3:13" ht="15" thickTop="1" thickBot="1">
      <c r="C36" s="15" t="s">
        <v>15</v>
      </c>
      <c r="D36" s="63">
        <f>D35/D34</f>
        <v>0</v>
      </c>
      <c r="E36" s="64"/>
      <c r="F36" s="9"/>
      <c r="G36" s="9"/>
      <c r="H36" s="9"/>
      <c r="I36" s="9"/>
      <c r="J36" s="9"/>
      <c r="K36" s="9"/>
    </row>
    <row r="37" spans="3:13" ht="15" thickTop="1" thickBot="1">
      <c r="F37" s="9"/>
      <c r="G37" s="9"/>
      <c r="H37" s="9"/>
      <c r="I37" s="9"/>
      <c r="J37" s="9"/>
      <c r="K37" s="9"/>
      <c r="M37" s="12"/>
    </row>
    <row r="38" spans="3:13" ht="41.25" thickTop="1" thickBot="1">
      <c r="C38" s="15" t="s">
        <v>16</v>
      </c>
      <c r="D38" s="42" t="s">
        <v>17</v>
      </c>
      <c r="E38" s="42" t="s">
        <v>130</v>
      </c>
      <c r="F38" s="9"/>
      <c r="G38" s="9"/>
      <c r="H38" s="9"/>
      <c r="I38" s="9"/>
      <c r="J38" s="9"/>
      <c r="K38" s="9"/>
    </row>
    <row r="39" spans="3:13" ht="15" thickTop="1" thickBot="1">
      <c r="C39" s="15" t="s">
        <v>19</v>
      </c>
      <c r="D39" s="51">
        <v>26.837</v>
      </c>
      <c r="E39" s="17">
        <f>D39/100/24*365/31/1.0026</f>
        <v>0.13131858511954941</v>
      </c>
      <c r="F39" s="9"/>
      <c r="G39" s="9"/>
      <c r="H39" s="9"/>
      <c r="I39" s="9"/>
      <c r="J39" s="9"/>
      <c r="K39" s="9"/>
    </row>
    <row r="40" spans="3:13" ht="15" thickTop="1" thickBot="1">
      <c r="C40" s="15" t="s">
        <v>139</v>
      </c>
      <c r="D40" s="16">
        <v>0</v>
      </c>
      <c r="E40" s="54"/>
      <c r="F40" s="9"/>
      <c r="G40" s="9"/>
      <c r="H40" s="9"/>
      <c r="I40" s="9"/>
      <c r="J40" s="9"/>
      <c r="K40" s="9"/>
    </row>
    <row r="41" spans="3:13" ht="15" thickTop="1" thickBot="1">
      <c r="F41" s="9"/>
      <c r="G41" s="9"/>
      <c r="H41" s="9"/>
      <c r="I41" s="9"/>
      <c r="J41" s="9"/>
      <c r="K41" s="9"/>
    </row>
    <row r="42" spans="3:13" ht="15.4" thickTop="1" thickBot="1">
      <c r="C42" s="13" t="s">
        <v>24</v>
      </c>
      <c r="D42" s="92" t="s">
        <v>21</v>
      </c>
      <c r="E42" s="92"/>
      <c r="F42" s="9"/>
      <c r="G42" s="9"/>
      <c r="H42" s="9"/>
      <c r="I42" s="9"/>
      <c r="J42" s="9"/>
      <c r="K42" s="9"/>
    </row>
    <row r="43" spans="3:13" ht="15" thickTop="1" thickBot="1">
      <c r="C43" s="14" t="s">
        <v>34</v>
      </c>
      <c r="D43" s="74" t="s">
        <v>223</v>
      </c>
      <c r="E43" s="75"/>
      <c r="F43" s="9"/>
      <c r="G43" s="9"/>
      <c r="H43" s="9"/>
      <c r="I43" s="9"/>
      <c r="J43" s="9"/>
      <c r="K43" s="9"/>
    </row>
    <row r="44" spans="3:13" ht="15" thickTop="1" thickBot="1">
      <c r="C44" s="15" t="s">
        <v>11</v>
      </c>
      <c r="D44" s="76">
        <v>0</v>
      </c>
      <c r="E44" s="77"/>
      <c r="F44" s="11"/>
      <c r="G44" s="9"/>
      <c r="H44" s="9"/>
      <c r="I44" s="9"/>
      <c r="J44" s="9"/>
      <c r="K44" s="9"/>
    </row>
    <row r="45" spans="3:13" ht="15" thickTop="1" thickBot="1">
      <c r="C45" s="15" t="s">
        <v>12</v>
      </c>
      <c r="D45" s="76">
        <v>0</v>
      </c>
      <c r="E45" s="77"/>
      <c r="F45" s="9"/>
      <c r="G45" s="9"/>
      <c r="H45" s="9"/>
      <c r="I45" s="9"/>
      <c r="J45" s="9"/>
      <c r="K45" s="9"/>
    </row>
    <row r="46" spans="3:13" ht="15" thickTop="1" thickBot="1">
      <c r="C46" s="15" t="s">
        <v>13</v>
      </c>
      <c r="D46" s="76">
        <f>ROUND(D44/24/1.0026,0)</f>
        <v>0</v>
      </c>
      <c r="E46" s="77"/>
      <c r="F46" s="9"/>
      <c r="G46" s="9"/>
      <c r="H46" s="9"/>
      <c r="I46" s="9"/>
      <c r="J46" s="9"/>
      <c r="K46" s="9"/>
    </row>
    <row r="47" spans="3:13" ht="15" thickTop="1" thickBot="1">
      <c r="C47" s="15" t="s">
        <v>14</v>
      </c>
      <c r="D47" s="76">
        <f>ROUND(D45/24/1.0026,0)</f>
        <v>0</v>
      </c>
      <c r="E47" s="77"/>
      <c r="F47" s="9"/>
      <c r="G47" s="9"/>
      <c r="H47" s="9"/>
      <c r="I47" s="9"/>
      <c r="J47" s="9"/>
      <c r="K47" s="9"/>
    </row>
    <row r="48" spans="3:13" ht="15" thickTop="1" thickBot="1">
      <c r="C48" s="15" t="s">
        <v>15</v>
      </c>
      <c r="D48" s="63"/>
      <c r="E48" s="64"/>
      <c r="F48" s="9"/>
      <c r="G48" s="9"/>
      <c r="H48" s="9"/>
      <c r="I48" s="9"/>
      <c r="J48" s="9"/>
      <c r="K48" s="9"/>
    </row>
    <row r="49" spans="3:11" ht="15.75" customHeight="1" thickTop="1" thickBot="1">
      <c r="F49" s="9"/>
      <c r="G49" s="9"/>
      <c r="H49" s="9"/>
      <c r="I49" s="9"/>
      <c r="J49" s="9"/>
      <c r="K49" s="9"/>
    </row>
    <row r="50" spans="3:11" ht="41.25" thickTop="1" thickBot="1">
      <c r="C50" s="15" t="s">
        <v>16</v>
      </c>
      <c r="D50" s="42" t="s">
        <v>17</v>
      </c>
      <c r="E50" s="42" t="s">
        <v>130</v>
      </c>
      <c r="F50" s="9"/>
      <c r="G50" s="9"/>
      <c r="H50" s="9"/>
      <c r="I50" s="9"/>
      <c r="J50" s="9"/>
      <c r="K50" s="9"/>
    </row>
    <row r="51" spans="3:11" ht="15" thickTop="1" thickBot="1">
      <c r="C51" s="15" t="s">
        <v>19</v>
      </c>
      <c r="D51" s="17"/>
      <c r="E51" s="17">
        <f>D51/100/24*365/30/1.0026</f>
        <v>0</v>
      </c>
      <c r="F51" s="9"/>
      <c r="G51" s="9"/>
      <c r="H51" s="9"/>
      <c r="I51" s="9"/>
      <c r="J51" s="9"/>
      <c r="K51" s="9"/>
    </row>
    <row r="52" spans="3:11" ht="15" thickTop="1" thickBot="1">
      <c r="C52" s="15" t="s">
        <v>139</v>
      </c>
      <c r="D52" s="16">
        <v>0</v>
      </c>
      <c r="E52" s="23">
        <v>0</v>
      </c>
      <c r="F52" s="9"/>
      <c r="G52" s="9"/>
      <c r="H52" s="9"/>
      <c r="I52" s="9"/>
      <c r="J52" s="9"/>
      <c r="K52" s="9"/>
    </row>
    <row r="53" spans="3:11" ht="14.65" thickTop="1">
      <c r="D53" s="91"/>
      <c r="E53" s="91"/>
      <c r="F53" s="9"/>
      <c r="G53" s="9"/>
      <c r="H53" s="9"/>
      <c r="I53" s="9"/>
      <c r="J53" s="9"/>
      <c r="K53" s="9"/>
    </row>
    <row r="54" spans="3:11">
      <c r="D54" s="91"/>
      <c r="E54" s="91"/>
      <c r="F54" s="9"/>
      <c r="G54" s="9"/>
      <c r="H54" s="9"/>
      <c r="I54" s="9"/>
      <c r="J54" s="9"/>
      <c r="K54" s="9"/>
    </row>
    <row r="55" spans="3:11">
      <c r="D55" s="91"/>
      <c r="E55" s="91"/>
      <c r="F55" s="11"/>
      <c r="G55" s="9"/>
      <c r="H55" s="9"/>
      <c r="I55" s="9"/>
      <c r="J55" s="9"/>
      <c r="K55" s="9"/>
    </row>
    <row r="56" spans="3:11">
      <c r="D56" s="91"/>
      <c r="E56" s="91"/>
      <c r="F56" s="9"/>
      <c r="G56" s="9"/>
      <c r="H56" s="9"/>
      <c r="I56" s="9"/>
      <c r="J56" s="9"/>
      <c r="K56" s="9"/>
    </row>
    <row r="57" spans="3:11">
      <c r="D57" s="91"/>
      <c r="E57" s="91"/>
      <c r="F57" s="9"/>
      <c r="G57" s="9"/>
      <c r="H57" s="9"/>
      <c r="I57" s="9"/>
      <c r="J57" s="9"/>
      <c r="K57" s="9"/>
    </row>
    <row r="58" spans="3:11">
      <c r="D58" s="91"/>
      <c r="E58" s="91"/>
      <c r="F58" s="9"/>
      <c r="G58" s="9"/>
      <c r="H58" s="9"/>
      <c r="I58" s="9"/>
      <c r="J58" s="9"/>
      <c r="K58" s="9"/>
    </row>
    <row r="59" spans="3:11">
      <c r="D59" s="91"/>
      <c r="E59" s="91"/>
      <c r="F59" s="9"/>
      <c r="G59" s="9"/>
      <c r="H59" s="9"/>
      <c r="I59" s="9"/>
      <c r="J59" s="9"/>
      <c r="K59" s="9"/>
    </row>
    <row r="60" spans="3:11">
      <c r="D60"/>
      <c r="F60" s="9"/>
      <c r="G60" s="9"/>
      <c r="H60" s="9"/>
      <c r="I60" s="9"/>
      <c r="J60" s="9"/>
      <c r="K60" s="9"/>
    </row>
    <row r="61" spans="3:11">
      <c r="D61"/>
      <c r="F61" s="9"/>
      <c r="G61" s="9"/>
      <c r="H61" s="9"/>
      <c r="I61" s="9"/>
      <c r="J61" s="9"/>
      <c r="K61" s="9"/>
    </row>
    <row r="62" spans="3:11">
      <c r="D62"/>
      <c r="F62" s="9"/>
      <c r="G62" s="9"/>
      <c r="H62" s="9"/>
      <c r="I62" s="9"/>
      <c r="J62" s="9"/>
      <c r="K62" s="9"/>
    </row>
    <row r="63" spans="3:11">
      <c r="D63"/>
      <c r="F63" s="9"/>
      <c r="G63" s="9"/>
      <c r="H63" s="9"/>
      <c r="I63" s="9"/>
      <c r="J63" s="9"/>
      <c r="K63" s="9"/>
    </row>
    <row r="64" spans="3:11" ht="20.25" customHeight="1">
      <c r="D64"/>
      <c r="F64" s="9"/>
      <c r="G64" s="9"/>
      <c r="H64" s="9"/>
      <c r="I64" s="9"/>
      <c r="J64" s="9"/>
      <c r="K64" s="9"/>
    </row>
    <row r="65" spans="4:6">
      <c r="D65" s="91"/>
      <c r="E65" s="91"/>
    </row>
    <row r="66" spans="4:6">
      <c r="D66" s="91"/>
      <c r="E66" s="91"/>
    </row>
    <row r="67" spans="4:6">
      <c r="D67" s="91"/>
      <c r="E67" s="91"/>
      <c r="F67" s="11"/>
    </row>
    <row r="68" spans="4:6">
      <c r="D68" s="91"/>
      <c r="E68" s="91"/>
    </row>
    <row r="69" spans="4:6">
      <c r="D69" s="91"/>
      <c r="E69" s="91"/>
    </row>
    <row r="70" spans="4:6">
      <c r="D70" s="91"/>
      <c r="E70" s="91"/>
    </row>
    <row r="71" spans="4:6">
      <c r="D71" s="91"/>
      <c r="E71" s="91"/>
    </row>
    <row r="72" spans="4:6" ht="20.25" customHeight="1">
      <c r="D72"/>
    </row>
    <row r="73" spans="4:6">
      <c r="D73"/>
    </row>
    <row r="74" spans="4:6">
      <c r="D74"/>
    </row>
    <row r="75" spans="4:6">
      <c r="D75"/>
    </row>
    <row r="77" spans="4:6" ht="20.25" customHeight="1"/>
    <row r="78" spans="4:6" ht="20.25" customHeight="1"/>
    <row r="79" spans="4:6" ht="20.25" customHeight="1"/>
    <row r="80" spans="4:6" ht="20.25" customHeight="1"/>
    <row r="81" ht="36" customHeight="1"/>
    <row r="82" ht="20.25" customHeight="1"/>
    <row r="83" ht="20.25" customHeight="1"/>
    <row r="84" ht="20.25" customHeight="1"/>
    <row r="85" ht="20.25" customHeight="1"/>
    <row r="86" ht="36" customHeight="1"/>
    <row r="87" ht="20.25" customHeight="1"/>
    <row r="88" ht="20.25" customHeight="1"/>
    <row r="89" ht="20.25" customHeight="1"/>
    <row r="90" ht="20.25" customHeight="1"/>
    <row r="91" ht="36" customHeight="1"/>
    <row r="92" ht="20.25" customHeight="1"/>
    <row r="93" ht="20.25" customHeight="1"/>
    <row r="94" ht="20.25" customHeight="1"/>
    <row r="95" ht="20.25" customHeight="1"/>
    <row r="96" ht="36" customHeight="1"/>
    <row r="97" ht="20.25" customHeight="1"/>
    <row r="98" ht="20.25" customHeight="1"/>
    <row r="99" ht="20.25" customHeight="1"/>
    <row r="100" ht="20.25" customHeight="1"/>
    <row r="101" ht="36" customHeight="1"/>
    <row r="102" ht="20.25" customHeight="1"/>
    <row r="103" ht="20.25" customHeight="1"/>
    <row r="104" ht="20.25" customHeight="1"/>
    <row r="105" ht="20.25" customHeight="1"/>
    <row r="106" ht="36" customHeight="1"/>
    <row r="107" ht="20.25" customHeight="1"/>
    <row r="108" ht="20.25" customHeight="1"/>
    <row r="109" ht="20.25" customHeight="1"/>
    <row r="110" ht="20.25" customHeight="1"/>
    <row r="111" ht="36" customHeight="1"/>
    <row r="112" ht="20.25" customHeight="1"/>
    <row r="113" ht="20.25" customHeight="1"/>
    <row r="114" ht="20.25" customHeight="1"/>
    <row r="115" ht="20.25" customHeight="1"/>
    <row r="116" ht="36" customHeight="1"/>
    <row r="117" ht="20.25" customHeight="1"/>
    <row r="118" ht="20.25" customHeight="1"/>
    <row r="119" ht="20.25" customHeight="1"/>
    <row r="120" ht="20.25" customHeight="1"/>
    <row r="121" ht="36" customHeight="1"/>
    <row r="122" ht="20.25" customHeight="1"/>
    <row r="123" ht="20.25" customHeight="1"/>
    <row r="124" ht="20.25" customHeight="1"/>
    <row r="125" ht="20.25" customHeight="1"/>
    <row r="126" ht="36" customHeight="1"/>
    <row r="127" ht="20.25" customHeight="1"/>
    <row r="128" ht="20.25" customHeight="1"/>
    <row r="129" ht="20.25" customHeight="1"/>
    <row r="130" ht="20.25" customHeight="1"/>
    <row r="131" ht="36" customHeight="1"/>
    <row r="132" ht="20.25" customHeight="1"/>
    <row r="133" ht="20.25" customHeight="1"/>
    <row r="134" ht="20.25" customHeight="1"/>
    <row r="135" ht="20.25" customHeight="1"/>
    <row r="136" ht="36" customHeight="1"/>
    <row r="137" ht="20.25" customHeight="1"/>
    <row r="138" ht="20.25" customHeight="1"/>
    <row r="139" ht="20.25" customHeight="1"/>
    <row r="140" ht="20.25" customHeight="1"/>
    <row r="141" ht="36" customHeight="1"/>
    <row r="142" ht="20.25" customHeight="1"/>
    <row r="143" ht="20.25" customHeight="1"/>
    <row r="144" ht="20.25" customHeight="1"/>
    <row r="145" ht="20.25" customHeight="1"/>
    <row r="146" ht="36" customHeight="1"/>
    <row r="147" ht="20.25" customHeight="1"/>
    <row r="148" ht="20.25" customHeight="1"/>
    <row r="149" ht="20.25" customHeight="1"/>
    <row r="150" ht="20.25" customHeight="1"/>
    <row r="151" ht="36" customHeight="1"/>
    <row r="152" ht="20.25" customHeight="1"/>
    <row r="153" ht="20.25" customHeight="1"/>
    <row r="154" ht="20.25" customHeight="1"/>
    <row r="155" ht="20.25" customHeight="1"/>
    <row r="156" ht="36" customHeight="1"/>
    <row r="157" ht="20.25" customHeight="1"/>
    <row r="158" ht="20.25" customHeight="1"/>
    <row r="159" ht="20.25" customHeight="1"/>
    <row r="160" ht="20.25" customHeight="1"/>
    <row r="161" ht="36" customHeight="1"/>
    <row r="162" ht="20.25" customHeight="1"/>
    <row r="163" ht="20.25" customHeight="1"/>
    <row r="164" ht="20.25" customHeight="1"/>
    <row r="165" ht="20.25" customHeight="1"/>
    <row r="166" ht="36" customHeight="1"/>
    <row r="167" ht="20.25" customHeight="1"/>
    <row r="168" ht="20.25" customHeight="1"/>
    <row r="169" ht="20.25" customHeight="1"/>
    <row r="171" ht="36" customHeight="1"/>
    <row r="172" ht="20.25" customHeight="1"/>
    <row r="173" ht="20.25" customHeight="1"/>
    <row r="174" ht="20.25" customHeight="1"/>
    <row r="175" ht="20.25" customHeight="1"/>
    <row r="176" ht="36" customHeight="1"/>
    <row r="177" ht="20.25" customHeight="1"/>
    <row r="178" ht="20.25" customHeight="1"/>
    <row r="179" ht="20.25" customHeight="1"/>
  </sheetData>
  <mergeCells count="47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35:E35"/>
    <mergeCell ref="F35:G35"/>
    <mergeCell ref="D20:E20"/>
    <mergeCell ref="D21:E21"/>
    <mergeCell ref="D22:E22"/>
    <mergeCell ref="D23:E23"/>
    <mergeCell ref="D24:E24"/>
    <mergeCell ref="D30:E30"/>
    <mergeCell ref="D31:E31"/>
    <mergeCell ref="G31:H31"/>
    <mergeCell ref="D32:E32"/>
    <mergeCell ref="D33:E33"/>
    <mergeCell ref="D34:E34"/>
    <mergeCell ref="D56:E56"/>
    <mergeCell ref="D36:E36"/>
    <mergeCell ref="D42:E42"/>
    <mergeCell ref="D43:E43"/>
    <mergeCell ref="D44:E44"/>
    <mergeCell ref="D45:E45"/>
    <mergeCell ref="D46:E46"/>
    <mergeCell ref="D47:E47"/>
    <mergeCell ref="D48:E48"/>
    <mergeCell ref="D53:E53"/>
    <mergeCell ref="D54:E54"/>
    <mergeCell ref="D55:E55"/>
    <mergeCell ref="D68:E68"/>
    <mergeCell ref="D69:E69"/>
    <mergeCell ref="D70:E70"/>
    <mergeCell ref="D71:E71"/>
    <mergeCell ref="D57:E57"/>
    <mergeCell ref="D58:E58"/>
    <mergeCell ref="D59:E59"/>
    <mergeCell ref="D65:E65"/>
    <mergeCell ref="D66:E66"/>
    <mergeCell ref="D67:E67"/>
  </mergeCells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2:E146"/>
  <sheetViews>
    <sheetView showGridLines="0" zoomScaleNormal="100" zoomScaleSheetLayoutView="90" workbookViewId="0">
      <selection activeCell="E18" sqref="E18"/>
    </sheetView>
  </sheetViews>
  <sheetFormatPr baseColWidth="10" defaultColWidth="10.73046875" defaultRowHeight="14.25"/>
  <cols>
    <col min="1" max="1" width="8.265625" style="4" customWidth="1"/>
    <col min="2" max="2" width="31.73046875" customWidth="1"/>
    <col min="3" max="3" width="29.73046875" bestFit="1" customWidth="1"/>
    <col min="4" max="4" width="30.3984375" bestFit="1" customWidth="1"/>
  </cols>
  <sheetData>
    <row r="2" spans="1:4" ht="28.5" customHeight="1">
      <c r="B2" s="72" t="s">
        <v>38</v>
      </c>
      <c r="C2" s="72"/>
      <c r="D2" s="72"/>
    </row>
    <row r="3" spans="1:4">
      <c r="A3" s="5"/>
    </row>
    <row r="4" spans="1:4" ht="14.65" thickBot="1">
      <c r="B4" s="41"/>
      <c r="C4" s="41"/>
      <c r="D4" s="41"/>
    </row>
    <row r="5" spans="1:4" ht="46.5" customHeight="1" thickBot="1">
      <c r="A5" s="5"/>
      <c r="B5" s="20" t="s">
        <v>39</v>
      </c>
      <c r="C5" s="19" t="s">
        <v>40</v>
      </c>
      <c r="D5" s="19" t="s">
        <v>41</v>
      </c>
    </row>
    <row r="6" spans="1:4" ht="30.75" customHeight="1" thickBot="1">
      <c r="A6" s="5"/>
      <c r="B6" s="21" t="s">
        <v>42</v>
      </c>
      <c r="C6" s="44">
        <v>44207</v>
      </c>
      <c r="D6" s="44">
        <v>44214</v>
      </c>
    </row>
    <row r="7" spans="1:4" ht="30.75" customHeight="1" thickBot="1">
      <c r="A7" s="5"/>
      <c r="B7" s="21" t="s">
        <v>43</v>
      </c>
      <c r="C7" s="44">
        <v>44214</v>
      </c>
      <c r="D7" s="44">
        <v>44228</v>
      </c>
    </row>
    <row r="8" spans="1:4" ht="30.75" customHeight="1" thickBot="1">
      <c r="A8" s="6"/>
      <c r="B8" s="21" t="s">
        <v>44</v>
      </c>
      <c r="C8" s="44">
        <v>44235</v>
      </c>
      <c r="D8" s="44">
        <v>44242</v>
      </c>
    </row>
    <row r="9" spans="1:4" ht="30.75" customHeight="1" thickBot="1">
      <c r="A9" s="5"/>
      <c r="B9" s="21" t="s">
        <v>45</v>
      </c>
      <c r="C9" s="44">
        <v>44263</v>
      </c>
      <c r="D9" s="44">
        <v>44270</v>
      </c>
    </row>
    <row r="10" spans="1:4" ht="30.75" customHeight="1" thickBot="1">
      <c r="A10" s="6"/>
      <c r="B10" s="21" t="s">
        <v>46</v>
      </c>
      <c r="C10" s="44">
        <v>44298</v>
      </c>
      <c r="D10" s="44">
        <v>44305</v>
      </c>
    </row>
    <row r="11" spans="1:4" ht="30.75" customHeight="1" thickBot="1">
      <c r="A11" s="5"/>
      <c r="B11" s="21" t="s">
        <v>47</v>
      </c>
      <c r="C11" s="44">
        <v>44305</v>
      </c>
      <c r="D11" s="44">
        <v>44319</v>
      </c>
    </row>
    <row r="12" spans="1:4" ht="30.75" customHeight="1" thickBot="1">
      <c r="A12" s="3"/>
      <c r="B12" s="21" t="s">
        <v>48</v>
      </c>
      <c r="C12" s="44">
        <v>44326</v>
      </c>
      <c r="D12" s="44">
        <v>44333</v>
      </c>
    </row>
    <row r="13" spans="1:4" ht="30.75" customHeight="1" thickBot="1">
      <c r="A13" s="2"/>
      <c r="B13" s="21" t="s">
        <v>49</v>
      </c>
      <c r="C13" s="44">
        <v>44361</v>
      </c>
      <c r="D13" s="44">
        <v>44368</v>
      </c>
    </row>
    <row r="14" spans="1:4" ht="30.75" customHeight="1" thickBot="1">
      <c r="A14" s="2"/>
      <c r="B14" s="21" t="s">
        <v>50</v>
      </c>
      <c r="C14" s="44">
        <v>44352</v>
      </c>
      <c r="D14" s="44">
        <v>44382</v>
      </c>
    </row>
    <row r="15" spans="1:4" ht="30.75" customHeight="1" thickBot="1">
      <c r="A15" s="7"/>
      <c r="B15" s="21" t="s">
        <v>51</v>
      </c>
      <c r="C15" s="44">
        <v>44389</v>
      </c>
      <c r="D15" s="44">
        <v>44396</v>
      </c>
    </row>
    <row r="16" spans="1:4" ht="30.75" customHeight="1" thickBot="1">
      <c r="A16" s="7"/>
      <c r="B16" s="21" t="s">
        <v>52</v>
      </c>
      <c r="C16" s="44">
        <v>44396</v>
      </c>
      <c r="D16" s="44">
        <v>44410</v>
      </c>
    </row>
    <row r="17" spans="1:5" ht="30.75" customHeight="1" thickBot="1">
      <c r="A17" s="5"/>
      <c r="B17" s="21" t="s">
        <v>53</v>
      </c>
      <c r="C17" s="44">
        <v>44417</v>
      </c>
      <c r="D17" s="44">
        <v>44424</v>
      </c>
    </row>
    <row r="18" spans="1:5" ht="30.75" customHeight="1" thickBot="1">
      <c r="A18" s="5"/>
      <c r="B18" s="21" t="s">
        <v>54</v>
      </c>
      <c r="C18" s="44">
        <v>44452</v>
      </c>
      <c r="D18" s="44">
        <v>44459</v>
      </c>
      <c r="E18" s="18"/>
    </row>
    <row r="19" spans="1:5" ht="30.75" customHeight="1" thickBot="1">
      <c r="A19" s="1"/>
      <c r="B19" s="21" t="s">
        <v>55</v>
      </c>
      <c r="C19" s="44">
        <v>44480</v>
      </c>
      <c r="D19" s="44">
        <v>44487</v>
      </c>
    </row>
    <row r="20" spans="1:5" ht="30.75" customHeight="1" thickBot="1">
      <c r="A20" s="2"/>
      <c r="B20" s="21" t="s">
        <v>56</v>
      </c>
      <c r="C20" s="44">
        <v>44487</v>
      </c>
      <c r="D20" s="44">
        <v>44502</v>
      </c>
    </row>
    <row r="21" spans="1:5" ht="30.75" customHeight="1" thickBot="1">
      <c r="A21" s="5"/>
      <c r="B21" s="21" t="s">
        <v>57</v>
      </c>
      <c r="C21" s="44">
        <v>44508</v>
      </c>
      <c r="D21" s="44">
        <v>44515</v>
      </c>
    </row>
    <row r="22" spans="1:5" ht="30.75" customHeight="1" thickBot="1">
      <c r="A22" s="5"/>
      <c r="B22" s="21" t="s">
        <v>58</v>
      </c>
      <c r="C22" s="44">
        <v>44543</v>
      </c>
      <c r="D22" s="44">
        <v>44550</v>
      </c>
    </row>
    <row r="23" spans="1:5" ht="30.75" customHeight="1" thickBot="1">
      <c r="A23" s="5"/>
      <c r="B23" s="21" t="s">
        <v>59</v>
      </c>
      <c r="C23" s="44">
        <v>44571</v>
      </c>
      <c r="D23" s="44">
        <v>44578</v>
      </c>
    </row>
    <row r="24" spans="1:5" ht="30.75" customHeight="1" thickBot="1">
      <c r="A24" s="5"/>
      <c r="B24" s="21" t="s">
        <v>60</v>
      </c>
      <c r="C24" s="44">
        <v>44585</v>
      </c>
      <c r="D24" s="44">
        <v>44599</v>
      </c>
    </row>
    <row r="25" spans="1:5" ht="30.75" customHeight="1" thickBot="1">
      <c r="A25" s="5"/>
      <c r="B25" s="21" t="s">
        <v>61</v>
      </c>
      <c r="C25" s="44">
        <v>44599</v>
      </c>
      <c r="D25" s="44">
        <v>44606</v>
      </c>
    </row>
    <row r="26" spans="1:5" ht="30.75" customHeight="1" thickBot="1">
      <c r="A26" s="5"/>
      <c r="B26" s="21" t="s">
        <v>62</v>
      </c>
      <c r="C26" s="44">
        <v>44669</v>
      </c>
      <c r="D26" s="44">
        <v>44683</v>
      </c>
    </row>
    <row r="27" spans="1:5">
      <c r="A27" s="5"/>
    </row>
    <row r="28" spans="1:5">
      <c r="A28" s="2"/>
    </row>
    <row r="29" spans="1:5">
      <c r="A29" s="2"/>
    </row>
    <row r="30" spans="1:5">
      <c r="A30" s="2"/>
    </row>
    <row r="31" spans="1:5">
      <c r="A31" s="2"/>
    </row>
    <row r="32" spans="1:5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0" spans="1:1">
      <c r="A40" s="2"/>
    </row>
    <row r="41" spans="1:1">
      <c r="A41" s="2"/>
    </row>
    <row r="42" spans="1:1">
      <c r="A42" s="2"/>
    </row>
    <row r="43" spans="1:1">
      <c r="A43" s="2"/>
    </row>
    <row r="44" spans="1:1">
      <c r="A44" s="2"/>
    </row>
    <row r="45" spans="1:1">
      <c r="A45" s="2"/>
    </row>
    <row r="46" spans="1:1">
      <c r="A46" s="2"/>
    </row>
    <row r="47" spans="1:1">
      <c r="A47" s="2"/>
    </row>
    <row r="48" spans="1:1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  <row r="54" spans="1:1">
      <c r="A54" s="2"/>
    </row>
    <row r="55" spans="1:1">
      <c r="A55" s="2"/>
    </row>
    <row r="56" spans="1:1">
      <c r="A56" s="2"/>
    </row>
    <row r="57" spans="1:1">
      <c r="A57" s="2"/>
    </row>
    <row r="58" spans="1:1">
      <c r="A58" s="2"/>
    </row>
    <row r="59" spans="1:1">
      <c r="A59" s="2"/>
    </row>
    <row r="60" spans="1:1">
      <c r="A60" s="2"/>
    </row>
    <row r="61" spans="1:1">
      <c r="A61" s="2"/>
    </row>
    <row r="62" spans="1:1">
      <c r="A62" s="2"/>
    </row>
    <row r="63" spans="1:1">
      <c r="A63" s="2"/>
    </row>
    <row r="64" spans="1:1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69" spans="1:1">
      <c r="A69" s="2"/>
    </row>
    <row r="70" spans="1:1">
      <c r="A70" s="2"/>
    </row>
    <row r="71" spans="1:1">
      <c r="A71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  <row r="118" spans="1:1">
      <c r="A118" s="2"/>
    </row>
    <row r="119" spans="1:1">
      <c r="A119" s="2"/>
    </row>
    <row r="120" spans="1:1">
      <c r="A120" s="2"/>
    </row>
    <row r="121" spans="1:1">
      <c r="A121" s="2"/>
    </row>
    <row r="122" spans="1:1">
      <c r="A122" s="2"/>
    </row>
    <row r="123" spans="1:1">
      <c r="A123" s="2"/>
    </row>
    <row r="124" spans="1:1">
      <c r="A124" s="2"/>
    </row>
    <row r="125" spans="1:1">
      <c r="A125" s="2"/>
    </row>
    <row r="126" spans="1:1">
      <c r="A126" s="2"/>
    </row>
    <row r="127" spans="1:1">
      <c r="A127" s="2"/>
    </row>
    <row r="128" spans="1:1">
      <c r="A128" s="2"/>
    </row>
    <row r="129" spans="1:1">
      <c r="A129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  <row r="136" spans="1:1">
      <c r="A136" s="2"/>
    </row>
    <row r="137" spans="1:1">
      <c r="A137" s="2"/>
    </row>
    <row r="138" spans="1:1">
      <c r="A138" s="2"/>
    </row>
    <row r="139" spans="1:1">
      <c r="A139" s="2"/>
    </row>
    <row r="140" spans="1:1">
      <c r="A140" s="2"/>
    </row>
    <row r="141" spans="1:1">
      <c r="A141" s="2"/>
    </row>
    <row r="142" spans="1:1">
      <c r="A142" s="2"/>
    </row>
    <row r="146" spans="1:1">
      <c r="A146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E900A-DEB4-4506-9267-27E16720AA72}">
  <dimension ref="C1:M179"/>
  <sheetViews>
    <sheetView showGridLines="0" zoomScale="85" zoomScaleNormal="85" workbookViewId="0">
      <selection activeCell="D34" sqref="D34:E34"/>
    </sheetView>
  </sheetViews>
  <sheetFormatPr baseColWidth="10" defaultColWidth="11.3984375" defaultRowHeight="14.25"/>
  <cols>
    <col min="1" max="2" width="7.3984375" customWidth="1"/>
    <col min="3" max="3" width="81.73046875" bestFit="1" customWidth="1"/>
    <col min="4" max="4" width="43" style="40" customWidth="1"/>
    <col min="5" max="5" width="42.59765625" customWidth="1"/>
    <col min="6" max="6" width="21.3984375" bestFit="1" customWidth="1"/>
    <col min="7" max="7" width="24.3984375" customWidth="1"/>
    <col min="8" max="8" width="19.73046875" customWidth="1"/>
    <col min="9" max="9" width="19.73046875" bestFit="1" customWidth="1"/>
    <col min="10" max="10" width="19.73046875" customWidth="1"/>
    <col min="11" max="11" width="22.265625" customWidth="1"/>
    <col min="13" max="13" width="13.73046875" bestFit="1" customWidth="1"/>
  </cols>
  <sheetData>
    <row r="1" spans="3:13" ht="22.5" customHeight="1">
      <c r="C1" s="82" t="s">
        <v>224</v>
      </c>
      <c r="D1" s="82"/>
      <c r="E1" s="82"/>
      <c r="F1" s="82"/>
      <c r="G1" s="82"/>
      <c r="H1" s="82"/>
      <c r="I1" s="82"/>
      <c r="J1" s="82"/>
      <c r="K1" s="82"/>
    </row>
    <row r="2" spans="3:13" ht="30" customHeight="1">
      <c r="C2" s="82"/>
      <c r="D2" s="82"/>
      <c r="E2" s="82"/>
      <c r="F2" s="82"/>
      <c r="G2" s="82"/>
      <c r="H2" s="82"/>
      <c r="I2" s="82"/>
      <c r="J2" s="82"/>
      <c r="K2" s="82"/>
    </row>
    <row r="3" spans="3:13" ht="15" customHeight="1">
      <c r="C3" s="71" t="s">
        <v>2</v>
      </c>
      <c r="D3" s="71"/>
      <c r="E3" s="71"/>
      <c r="F3" s="71"/>
      <c r="G3" s="71"/>
      <c r="H3" s="71"/>
      <c r="I3" s="71"/>
      <c r="J3" s="71"/>
      <c r="K3" s="71"/>
    </row>
    <row r="4" spans="3:13" ht="15" customHeight="1">
      <c r="C4" s="71"/>
      <c r="D4" s="71"/>
      <c r="E4" s="71"/>
      <c r="F4" s="71"/>
      <c r="G4" s="71"/>
      <c r="H4" s="71"/>
      <c r="I4" s="71"/>
      <c r="J4" s="71"/>
      <c r="K4" s="71"/>
    </row>
    <row r="5" spans="3:13" ht="14.65" thickBot="1">
      <c r="C5" s="9"/>
      <c r="D5" s="39"/>
      <c r="E5" s="9"/>
      <c r="F5" s="9"/>
      <c r="G5" s="9"/>
      <c r="H5" s="9"/>
      <c r="I5" s="9"/>
      <c r="J5" s="9"/>
      <c r="K5" s="9"/>
    </row>
    <row r="6" spans="3:13" ht="15.4" thickTop="1" thickBot="1">
      <c r="C6" s="13" t="s">
        <v>3</v>
      </c>
      <c r="D6" s="92" t="s">
        <v>4</v>
      </c>
      <c r="E6" s="92"/>
      <c r="F6" s="10"/>
      <c r="G6" s="10"/>
      <c r="H6" s="9"/>
      <c r="I6" s="9"/>
      <c r="J6" s="9"/>
      <c r="K6" s="9"/>
    </row>
    <row r="7" spans="3:13" ht="15" thickTop="1" thickBot="1">
      <c r="C7" s="14" t="s">
        <v>34</v>
      </c>
      <c r="D7" s="74" t="s">
        <v>225</v>
      </c>
      <c r="E7" s="75"/>
      <c r="F7" s="9"/>
      <c r="G7" s="88"/>
      <c r="H7" s="88"/>
      <c r="I7" s="9"/>
      <c r="J7" s="9"/>
      <c r="K7" s="9"/>
    </row>
    <row r="8" spans="3:13" ht="15" thickTop="1" thickBot="1">
      <c r="C8" s="15" t="s">
        <v>11</v>
      </c>
      <c r="D8" s="102">
        <v>80443514</v>
      </c>
      <c r="E8" s="103"/>
      <c r="F8" s="11"/>
      <c r="G8" s="9"/>
      <c r="H8" s="9"/>
      <c r="I8" s="9"/>
      <c r="J8" s="9"/>
      <c r="K8" s="9"/>
    </row>
    <row r="9" spans="3:13" ht="15" thickTop="1" thickBot="1">
      <c r="C9" s="15" t="s">
        <v>12</v>
      </c>
      <c r="D9" s="89">
        <v>0</v>
      </c>
      <c r="E9" s="90"/>
      <c r="F9" s="9"/>
      <c r="G9" s="11"/>
      <c r="H9" s="9"/>
      <c r="I9" s="9"/>
      <c r="J9" s="9"/>
      <c r="K9" s="9"/>
    </row>
    <row r="10" spans="3:13" ht="15" thickTop="1" thickBot="1">
      <c r="C10" s="15" t="s">
        <v>13</v>
      </c>
      <c r="D10" s="89">
        <f>ROUND(D8/24/1.0026,0)</f>
        <v>3343121</v>
      </c>
      <c r="E10" s="90"/>
      <c r="F10" s="9"/>
      <c r="G10" s="9"/>
      <c r="H10" s="9"/>
      <c r="I10" s="9"/>
      <c r="J10" s="9"/>
      <c r="K10" s="9"/>
    </row>
    <row r="11" spans="3:13" ht="15" thickTop="1" thickBot="1">
      <c r="C11" s="15" t="s">
        <v>14</v>
      </c>
      <c r="D11" s="89">
        <f>ROUND(D9/24/1.0026,0)</f>
        <v>0</v>
      </c>
      <c r="E11" s="90"/>
      <c r="F11" s="9"/>
      <c r="G11" s="9"/>
      <c r="H11" s="9"/>
      <c r="I11" s="9"/>
      <c r="J11" s="9"/>
      <c r="K11" s="9"/>
    </row>
    <row r="12" spans="3:13" ht="15" thickTop="1" thickBot="1">
      <c r="C12" s="15" t="s">
        <v>15</v>
      </c>
      <c r="D12" s="63">
        <f>D11/D10</f>
        <v>0</v>
      </c>
      <c r="E12" s="64"/>
      <c r="F12" s="9"/>
      <c r="G12" s="9"/>
      <c r="H12" s="9"/>
      <c r="I12" s="9"/>
      <c r="J12" s="9"/>
      <c r="K12" s="9"/>
    </row>
    <row r="13" spans="3:13" ht="15" thickTop="1" thickBot="1">
      <c r="F13" s="9"/>
      <c r="G13" s="9"/>
      <c r="H13" s="9"/>
      <c r="I13" s="9"/>
      <c r="J13" s="9"/>
      <c r="K13" s="9"/>
      <c r="M13" s="12"/>
    </row>
    <row r="14" spans="3:13" ht="41.25" thickTop="1" thickBot="1">
      <c r="C14" s="15" t="s">
        <v>16</v>
      </c>
      <c r="D14" s="42" t="s">
        <v>17</v>
      </c>
      <c r="E14" s="42" t="s">
        <v>130</v>
      </c>
      <c r="F14" s="9"/>
      <c r="G14" s="9"/>
      <c r="H14" s="9"/>
      <c r="I14" s="9"/>
      <c r="J14" s="9"/>
      <c r="K14" s="9"/>
    </row>
    <row r="15" spans="3:13" ht="15" thickTop="1" thickBot="1">
      <c r="C15" s="15" t="s">
        <v>19</v>
      </c>
      <c r="D15" s="51">
        <v>25.0367</v>
      </c>
      <c r="E15" s="17">
        <f>D15/100/24*365/29/1.0026</f>
        <v>0.13095829435421927</v>
      </c>
      <c r="F15" s="9"/>
      <c r="G15" s="9"/>
      <c r="H15" s="9"/>
      <c r="I15" s="9"/>
      <c r="J15" s="9"/>
      <c r="K15" s="9"/>
    </row>
    <row r="16" spans="3:13" ht="15" thickTop="1" thickBot="1">
      <c r="C16" s="15" t="s">
        <v>139</v>
      </c>
      <c r="D16" s="16">
        <v>0</v>
      </c>
      <c r="E16" s="17">
        <f>D16/24/1.0026</f>
        <v>0</v>
      </c>
      <c r="F16" s="9"/>
      <c r="G16" s="9"/>
      <c r="H16" s="9"/>
      <c r="I16" s="9"/>
      <c r="J16" s="9"/>
      <c r="K16" s="9"/>
    </row>
    <row r="17" spans="3:11" ht="15" thickTop="1" thickBot="1">
      <c r="F17" s="9"/>
      <c r="G17" s="9"/>
      <c r="H17" s="9"/>
      <c r="I17" s="9"/>
      <c r="J17" s="9"/>
      <c r="K17" s="9"/>
    </row>
    <row r="18" spans="3:11" ht="15.4" thickTop="1" thickBot="1">
      <c r="C18" s="13" t="s">
        <v>3</v>
      </c>
      <c r="D18" s="92" t="s">
        <v>21</v>
      </c>
      <c r="E18" s="92"/>
      <c r="F18" s="9"/>
      <c r="G18" s="9"/>
      <c r="H18" s="9"/>
      <c r="I18" s="9"/>
      <c r="J18" s="9"/>
      <c r="K18" s="9"/>
    </row>
    <row r="19" spans="3:11" ht="15" thickTop="1" thickBot="1">
      <c r="C19" s="14" t="s">
        <v>34</v>
      </c>
      <c r="D19" s="74" t="s">
        <v>225</v>
      </c>
      <c r="E19" s="75"/>
      <c r="F19" s="9"/>
      <c r="G19" s="9"/>
      <c r="H19" s="9"/>
      <c r="I19" s="9"/>
      <c r="J19" s="9"/>
      <c r="K19" s="9"/>
    </row>
    <row r="20" spans="3:11" ht="15" thickTop="1" thickBot="1">
      <c r="C20" s="15" t="s">
        <v>11</v>
      </c>
      <c r="D20" s="76">
        <v>6606668</v>
      </c>
      <c r="E20" s="77"/>
      <c r="F20" s="11"/>
      <c r="G20" s="9"/>
      <c r="H20" s="9"/>
      <c r="I20" s="9"/>
      <c r="J20" s="9"/>
      <c r="K20" s="9"/>
    </row>
    <row r="21" spans="3:11" ht="15" thickTop="1" thickBot="1">
      <c r="C21" s="15" t="s">
        <v>12</v>
      </c>
      <c r="D21" s="76">
        <v>962496</v>
      </c>
      <c r="E21" s="77"/>
      <c r="F21" s="11"/>
      <c r="G21" s="9"/>
      <c r="H21" s="9"/>
      <c r="I21" s="9"/>
      <c r="J21" s="9"/>
      <c r="K21" s="9"/>
    </row>
    <row r="22" spans="3:11" ht="15" thickTop="1" thickBot="1">
      <c r="C22" s="15" t="s">
        <v>13</v>
      </c>
      <c r="D22" s="76">
        <f>ROUND(D20/24/1.0026,0)</f>
        <v>274564</v>
      </c>
      <c r="E22" s="77"/>
      <c r="F22" s="9"/>
      <c r="G22" s="9"/>
      <c r="H22" s="9"/>
      <c r="I22" s="9"/>
      <c r="J22" s="9"/>
      <c r="K22" s="9"/>
    </row>
    <row r="23" spans="3:11" ht="15" thickTop="1" thickBot="1">
      <c r="C23" s="15" t="s">
        <v>14</v>
      </c>
      <c r="D23" s="89">
        <f>ROUND(D21/24/1.0026,0)</f>
        <v>40000</v>
      </c>
      <c r="E23" s="90"/>
      <c r="F23" s="9"/>
      <c r="G23" s="9"/>
      <c r="H23" s="9"/>
      <c r="I23" s="9"/>
      <c r="J23" s="9"/>
      <c r="K23" s="9"/>
    </row>
    <row r="24" spans="3:11" ht="15" thickTop="1" thickBot="1">
      <c r="C24" s="15" t="s">
        <v>15</v>
      </c>
      <c r="D24" s="63">
        <f>D23/D22</f>
        <v>0.14568552322955669</v>
      </c>
      <c r="E24" s="64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25" thickTop="1" thickBot="1">
      <c r="C26" s="15" t="s">
        <v>16</v>
      </c>
      <c r="D26" s="42" t="s">
        <v>17</v>
      </c>
      <c r="E26" s="42" t="s">
        <v>130</v>
      </c>
      <c r="F26" s="9"/>
      <c r="G26" s="9"/>
      <c r="H26" s="9"/>
      <c r="I26" s="9"/>
      <c r="J26" s="9"/>
      <c r="K26" s="9"/>
    </row>
    <row r="27" spans="3:11" ht="15" thickTop="1" thickBot="1">
      <c r="C27" s="15" t="s">
        <v>19</v>
      </c>
      <c r="D27" s="17">
        <v>34.511499999999998</v>
      </c>
      <c r="E27" s="17">
        <f>D27/100/24*365/29/1.0026</f>
        <v>0.18051768705962201</v>
      </c>
      <c r="F27" s="9"/>
      <c r="G27" s="9"/>
      <c r="H27" s="9"/>
      <c r="I27" s="9"/>
      <c r="J27" s="9"/>
      <c r="K27" s="9"/>
    </row>
    <row r="28" spans="3:11" ht="15" thickTop="1" thickBot="1">
      <c r="C28" s="15" t="s">
        <v>139</v>
      </c>
      <c r="D28" s="16"/>
      <c r="E28" s="17">
        <f>D28/100/24*365/31/1.0026</f>
        <v>0</v>
      </c>
      <c r="F28" s="9"/>
      <c r="G28" s="9"/>
      <c r="H28" s="9"/>
      <c r="I28" s="9"/>
      <c r="J28" s="9"/>
      <c r="K28" s="9"/>
    </row>
    <row r="29" spans="3:11" ht="15" thickTop="1" thickBot="1">
      <c r="F29" s="9"/>
      <c r="G29" s="9"/>
      <c r="H29" s="9"/>
      <c r="I29" s="9"/>
      <c r="J29" s="9"/>
      <c r="K29" s="9"/>
    </row>
    <row r="30" spans="3:11" ht="15.4" thickTop="1" thickBot="1">
      <c r="C30" s="13" t="s">
        <v>24</v>
      </c>
      <c r="D30" s="92" t="s">
        <v>4</v>
      </c>
      <c r="E30" s="92"/>
      <c r="F30" s="10"/>
      <c r="G30" s="10"/>
      <c r="H30" s="9"/>
      <c r="I30" s="9"/>
      <c r="J30" s="9"/>
      <c r="K30" s="9"/>
    </row>
    <row r="31" spans="3:11" ht="15" thickTop="1" thickBot="1">
      <c r="C31" s="14" t="s">
        <v>34</v>
      </c>
      <c r="D31" s="74" t="s">
        <v>225</v>
      </c>
      <c r="E31" s="75"/>
      <c r="F31" s="9"/>
      <c r="G31" s="88"/>
      <c r="H31" s="88"/>
      <c r="I31" s="9"/>
      <c r="J31" s="9"/>
      <c r="K31" s="9"/>
    </row>
    <row r="32" spans="3:11" ht="15" thickTop="1" thickBot="1">
      <c r="C32" s="15" t="s">
        <v>11</v>
      </c>
      <c r="D32" s="89">
        <v>111454317</v>
      </c>
      <c r="E32" s="90"/>
      <c r="F32" s="11"/>
      <c r="G32" s="9"/>
      <c r="H32" s="9"/>
      <c r="I32" s="9"/>
      <c r="J32" s="9"/>
      <c r="K32" s="9"/>
    </row>
    <row r="33" spans="3:13" ht="15" thickTop="1" thickBot="1">
      <c r="C33" s="15" t="s">
        <v>12</v>
      </c>
      <c r="D33" s="76">
        <v>0</v>
      </c>
      <c r="E33" s="77"/>
      <c r="F33" s="9"/>
      <c r="G33" s="11"/>
      <c r="H33" s="9"/>
      <c r="I33" s="9"/>
      <c r="J33" s="9"/>
      <c r="K33" s="9"/>
    </row>
    <row r="34" spans="3:13" ht="15" thickTop="1" thickBot="1">
      <c r="C34" s="15" t="s">
        <v>13</v>
      </c>
      <c r="D34" s="89">
        <f>ROUND(D32/24/1.0026,0)</f>
        <v>4631887</v>
      </c>
      <c r="E34" s="90"/>
      <c r="F34" s="9"/>
      <c r="G34" s="9"/>
      <c r="H34" s="9"/>
      <c r="I34" s="9"/>
      <c r="J34" s="9"/>
      <c r="K34" s="9"/>
    </row>
    <row r="35" spans="3:13" ht="15" thickTop="1" thickBot="1">
      <c r="C35" s="15" t="s">
        <v>14</v>
      </c>
      <c r="D35" s="89">
        <f>ROUND(D33/24/1.0026,0)</f>
        <v>0</v>
      </c>
      <c r="E35" s="90"/>
      <c r="F35" s="83"/>
      <c r="G35" s="83"/>
      <c r="H35" s="9"/>
      <c r="I35" s="9"/>
      <c r="J35" s="9"/>
      <c r="K35" s="9"/>
    </row>
    <row r="36" spans="3:13" ht="15" thickTop="1" thickBot="1">
      <c r="C36" s="15" t="s">
        <v>15</v>
      </c>
      <c r="D36" s="63">
        <f>D35/D34</f>
        <v>0</v>
      </c>
      <c r="E36" s="64"/>
      <c r="F36" s="9"/>
      <c r="G36" s="9"/>
      <c r="H36" s="9"/>
      <c r="I36" s="9"/>
      <c r="J36" s="9"/>
      <c r="K36" s="9"/>
    </row>
    <row r="37" spans="3:13" ht="15" thickTop="1" thickBot="1">
      <c r="F37" s="9"/>
      <c r="G37" s="9"/>
      <c r="H37" s="9"/>
      <c r="I37" s="9"/>
      <c r="J37" s="9"/>
      <c r="K37" s="9"/>
      <c r="M37" s="12"/>
    </row>
    <row r="38" spans="3:13" ht="41.25" thickTop="1" thickBot="1">
      <c r="C38" s="15" t="s">
        <v>16</v>
      </c>
      <c r="D38" s="42" t="s">
        <v>17</v>
      </c>
      <c r="E38" s="42" t="s">
        <v>130</v>
      </c>
      <c r="F38" s="9"/>
      <c r="G38" s="9"/>
      <c r="H38" s="9"/>
      <c r="I38" s="9"/>
      <c r="J38" s="9"/>
      <c r="K38" s="9"/>
    </row>
    <row r="39" spans="3:13" ht="15" thickTop="1" thickBot="1">
      <c r="C39" s="15" t="s">
        <v>19</v>
      </c>
      <c r="D39" s="51">
        <v>25.0367</v>
      </c>
      <c r="E39" s="17">
        <f>D39/100/24*365/29/1.0026</f>
        <v>0.13095829435421927</v>
      </c>
      <c r="F39" s="9"/>
      <c r="G39" s="9"/>
      <c r="H39" s="9"/>
      <c r="I39" s="9"/>
      <c r="J39" s="9"/>
      <c r="K39" s="9"/>
    </row>
    <row r="40" spans="3:13" ht="15" thickTop="1" thickBot="1">
      <c r="C40" s="15" t="s">
        <v>139</v>
      </c>
      <c r="D40" s="16">
        <v>0</v>
      </c>
      <c r="E40" s="54"/>
      <c r="F40" s="9"/>
      <c r="G40" s="9"/>
      <c r="H40" s="9"/>
      <c r="I40" s="9"/>
      <c r="J40" s="9"/>
      <c r="K40" s="9"/>
    </row>
    <row r="41" spans="3:13" ht="15" thickTop="1" thickBot="1">
      <c r="F41" s="9"/>
      <c r="G41" s="9"/>
      <c r="H41" s="9"/>
      <c r="I41" s="9"/>
      <c r="J41" s="9"/>
      <c r="K41" s="9"/>
    </row>
    <row r="42" spans="3:13" ht="15.4" thickTop="1" thickBot="1">
      <c r="C42" s="13" t="s">
        <v>24</v>
      </c>
      <c r="D42" s="92" t="s">
        <v>21</v>
      </c>
      <c r="E42" s="92"/>
      <c r="F42" s="9"/>
      <c r="G42" s="9"/>
      <c r="H42" s="9"/>
      <c r="I42" s="9"/>
      <c r="J42" s="9"/>
      <c r="K42" s="9"/>
    </row>
    <row r="43" spans="3:13" ht="15" thickTop="1" thickBot="1">
      <c r="C43" s="14" t="s">
        <v>34</v>
      </c>
      <c r="D43" s="74" t="s">
        <v>225</v>
      </c>
      <c r="E43" s="75"/>
      <c r="F43" s="9"/>
      <c r="G43" s="9"/>
      <c r="H43" s="9"/>
      <c r="I43" s="9"/>
      <c r="J43" s="9"/>
      <c r="K43" s="9"/>
    </row>
    <row r="44" spans="3:13" ht="15" thickTop="1" thickBot="1">
      <c r="C44" s="15" t="s">
        <v>11</v>
      </c>
      <c r="D44" s="76">
        <v>0</v>
      </c>
      <c r="E44" s="77"/>
      <c r="F44" s="11"/>
      <c r="G44" s="9"/>
      <c r="H44" s="9"/>
      <c r="I44" s="9"/>
      <c r="J44" s="9"/>
      <c r="K44" s="9"/>
    </row>
    <row r="45" spans="3:13" ht="15" thickTop="1" thickBot="1">
      <c r="C45" s="15" t="s">
        <v>12</v>
      </c>
      <c r="D45" s="76">
        <v>0</v>
      </c>
      <c r="E45" s="77"/>
      <c r="F45" s="9"/>
      <c r="G45" s="9"/>
      <c r="H45" s="9"/>
      <c r="I45" s="9"/>
      <c r="J45" s="9"/>
      <c r="K45" s="9"/>
    </row>
    <row r="46" spans="3:13" ht="15" thickTop="1" thickBot="1">
      <c r="C46" s="15" t="s">
        <v>13</v>
      </c>
      <c r="D46" s="76">
        <f>ROUND(D44/24/1.0026,0)</f>
        <v>0</v>
      </c>
      <c r="E46" s="77"/>
      <c r="F46" s="9"/>
      <c r="G46" s="9"/>
      <c r="H46" s="9"/>
      <c r="I46" s="9"/>
      <c r="J46" s="9"/>
      <c r="K46" s="9"/>
    </row>
    <row r="47" spans="3:13" ht="15" thickTop="1" thickBot="1">
      <c r="C47" s="15" t="s">
        <v>14</v>
      </c>
      <c r="D47" s="76">
        <f>ROUND(D45/24/1.0026,0)</f>
        <v>0</v>
      </c>
      <c r="E47" s="77"/>
      <c r="F47" s="9"/>
      <c r="G47" s="9"/>
      <c r="H47" s="9"/>
      <c r="I47" s="9"/>
      <c r="J47" s="9"/>
      <c r="K47" s="9"/>
    </row>
    <row r="48" spans="3:13" ht="15" thickTop="1" thickBot="1">
      <c r="C48" s="15" t="s">
        <v>15</v>
      </c>
      <c r="D48" s="63"/>
      <c r="E48" s="64"/>
      <c r="F48" s="9"/>
      <c r="G48" s="9"/>
      <c r="H48" s="9"/>
      <c r="I48" s="9"/>
      <c r="J48" s="9"/>
      <c r="K48" s="9"/>
    </row>
    <row r="49" spans="3:11" ht="15.75" customHeight="1" thickTop="1" thickBot="1">
      <c r="F49" s="9"/>
      <c r="G49" s="9"/>
      <c r="H49" s="9"/>
      <c r="I49" s="9"/>
      <c r="J49" s="9"/>
      <c r="K49" s="9"/>
    </row>
    <row r="50" spans="3:11" ht="41.25" thickTop="1" thickBot="1">
      <c r="C50" s="15" t="s">
        <v>16</v>
      </c>
      <c r="D50" s="42" t="s">
        <v>17</v>
      </c>
      <c r="E50" s="42" t="s">
        <v>130</v>
      </c>
      <c r="F50" s="9"/>
      <c r="G50" s="9"/>
      <c r="H50" s="9"/>
      <c r="I50" s="9"/>
      <c r="J50" s="9"/>
      <c r="K50" s="9"/>
    </row>
    <row r="51" spans="3:11" ht="15" thickTop="1" thickBot="1">
      <c r="C51" s="15" t="s">
        <v>19</v>
      </c>
      <c r="D51" s="17"/>
      <c r="E51" s="17">
        <f>D51/100/24*365/30/1.0026</f>
        <v>0</v>
      </c>
      <c r="F51" s="9"/>
      <c r="G51" s="9"/>
      <c r="H51" s="9"/>
      <c r="I51" s="9"/>
      <c r="J51" s="9"/>
      <c r="K51" s="9"/>
    </row>
    <row r="52" spans="3:11" ht="15" thickTop="1" thickBot="1">
      <c r="C52" s="15" t="s">
        <v>139</v>
      </c>
      <c r="D52" s="16">
        <v>0</v>
      </c>
      <c r="E52" s="23">
        <v>0</v>
      </c>
      <c r="F52" s="9"/>
      <c r="G52" s="9"/>
      <c r="H52" s="9"/>
      <c r="I52" s="9"/>
      <c r="J52" s="9"/>
      <c r="K52" s="9"/>
    </row>
    <row r="53" spans="3:11" ht="14.65" thickTop="1">
      <c r="D53" s="91"/>
      <c r="E53" s="91"/>
      <c r="F53" s="9"/>
      <c r="G53" s="9"/>
      <c r="H53" s="9"/>
      <c r="I53" s="9"/>
      <c r="J53" s="9"/>
      <c r="K53" s="9"/>
    </row>
    <row r="54" spans="3:11">
      <c r="D54" s="91"/>
      <c r="E54" s="91"/>
      <c r="F54" s="9"/>
      <c r="G54" s="9"/>
      <c r="H54" s="9"/>
      <c r="I54" s="9"/>
      <c r="J54" s="9"/>
      <c r="K54" s="9"/>
    </row>
    <row r="55" spans="3:11">
      <c r="D55" s="91"/>
      <c r="E55" s="91"/>
      <c r="F55" s="11"/>
      <c r="G55" s="9"/>
      <c r="H55" s="9"/>
      <c r="I55" s="9"/>
      <c r="J55" s="9"/>
      <c r="K55" s="9"/>
    </row>
    <row r="56" spans="3:11">
      <c r="D56" s="91"/>
      <c r="E56" s="91"/>
      <c r="F56" s="9"/>
      <c r="G56" s="9"/>
      <c r="H56" s="9"/>
      <c r="I56" s="9"/>
      <c r="J56" s="9"/>
      <c r="K56" s="9"/>
    </row>
    <row r="57" spans="3:11">
      <c r="D57" s="91"/>
      <c r="E57" s="91"/>
      <c r="F57" s="9"/>
      <c r="G57" s="9"/>
      <c r="H57" s="9"/>
      <c r="I57" s="9"/>
      <c r="J57" s="9"/>
      <c r="K57" s="9"/>
    </row>
    <row r="58" spans="3:11">
      <c r="D58" s="91"/>
      <c r="E58" s="91"/>
      <c r="F58" s="9"/>
      <c r="G58" s="9"/>
      <c r="H58" s="9"/>
      <c r="I58" s="9"/>
      <c r="J58" s="9"/>
      <c r="K58" s="9"/>
    </row>
    <row r="59" spans="3:11">
      <c r="D59" s="91"/>
      <c r="E59" s="91"/>
      <c r="F59" s="9"/>
      <c r="G59" s="9"/>
      <c r="H59" s="9"/>
      <c r="I59" s="9"/>
      <c r="J59" s="9"/>
      <c r="K59" s="9"/>
    </row>
    <row r="60" spans="3:11">
      <c r="D60"/>
      <c r="F60" s="9"/>
      <c r="G60" s="9"/>
      <c r="H60" s="9"/>
      <c r="I60" s="9"/>
      <c r="J60" s="9"/>
      <c r="K60" s="9"/>
    </row>
    <row r="61" spans="3:11">
      <c r="D61"/>
      <c r="F61" s="9"/>
      <c r="G61" s="9"/>
      <c r="H61" s="9"/>
      <c r="I61" s="9"/>
      <c r="J61" s="9"/>
      <c r="K61" s="9"/>
    </row>
    <row r="62" spans="3:11">
      <c r="D62"/>
      <c r="F62" s="9"/>
      <c r="G62" s="9"/>
      <c r="H62" s="9"/>
      <c r="I62" s="9"/>
      <c r="J62" s="9"/>
      <c r="K62" s="9"/>
    </row>
    <row r="63" spans="3:11">
      <c r="D63"/>
      <c r="F63" s="9"/>
      <c r="G63" s="9"/>
      <c r="H63" s="9"/>
      <c r="I63" s="9"/>
      <c r="J63" s="9"/>
      <c r="K63" s="9"/>
    </row>
    <row r="64" spans="3:11" ht="20.25" customHeight="1">
      <c r="D64"/>
      <c r="F64" s="9"/>
      <c r="G64" s="9"/>
      <c r="H64" s="9"/>
      <c r="I64" s="9"/>
      <c r="J64" s="9"/>
      <c r="K64" s="9"/>
    </row>
    <row r="65" spans="4:6">
      <c r="D65" s="91"/>
      <c r="E65" s="91"/>
    </row>
    <row r="66" spans="4:6">
      <c r="D66" s="91"/>
      <c r="E66" s="91"/>
    </row>
    <row r="67" spans="4:6">
      <c r="D67" s="91"/>
      <c r="E67" s="91"/>
      <c r="F67" s="11"/>
    </row>
    <row r="68" spans="4:6">
      <c r="D68" s="91"/>
      <c r="E68" s="91"/>
    </row>
    <row r="69" spans="4:6">
      <c r="D69" s="91"/>
      <c r="E69" s="91"/>
    </row>
    <row r="70" spans="4:6">
      <c r="D70" s="91"/>
      <c r="E70" s="91"/>
    </row>
    <row r="71" spans="4:6">
      <c r="D71" s="91"/>
      <c r="E71" s="91"/>
    </row>
    <row r="72" spans="4:6" ht="20.25" customHeight="1">
      <c r="D72"/>
    </row>
    <row r="73" spans="4:6">
      <c r="D73"/>
    </row>
    <row r="74" spans="4:6">
      <c r="D74"/>
    </row>
    <row r="75" spans="4:6">
      <c r="D75"/>
    </row>
    <row r="77" spans="4:6" ht="20.25" customHeight="1"/>
    <row r="78" spans="4:6" ht="20.25" customHeight="1"/>
    <row r="79" spans="4:6" ht="20.25" customHeight="1"/>
    <row r="80" spans="4:6" ht="20.25" customHeight="1"/>
    <row r="81" ht="36" customHeight="1"/>
    <row r="82" ht="20.25" customHeight="1"/>
    <row r="83" ht="20.25" customHeight="1"/>
    <row r="84" ht="20.25" customHeight="1"/>
    <row r="85" ht="20.25" customHeight="1"/>
    <row r="86" ht="36" customHeight="1"/>
    <row r="87" ht="20.25" customHeight="1"/>
    <row r="88" ht="20.25" customHeight="1"/>
    <row r="89" ht="20.25" customHeight="1"/>
    <row r="90" ht="20.25" customHeight="1"/>
    <row r="91" ht="36" customHeight="1"/>
    <row r="92" ht="20.25" customHeight="1"/>
    <row r="93" ht="20.25" customHeight="1"/>
    <row r="94" ht="20.25" customHeight="1"/>
    <row r="95" ht="20.25" customHeight="1"/>
    <row r="96" ht="36" customHeight="1"/>
    <row r="97" ht="20.25" customHeight="1"/>
    <row r="98" ht="20.25" customHeight="1"/>
    <row r="99" ht="20.25" customHeight="1"/>
    <row r="100" ht="20.25" customHeight="1"/>
    <row r="101" ht="36" customHeight="1"/>
    <row r="102" ht="20.25" customHeight="1"/>
    <row r="103" ht="20.25" customHeight="1"/>
    <row r="104" ht="20.25" customHeight="1"/>
    <row r="105" ht="20.25" customHeight="1"/>
    <row r="106" ht="36" customHeight="1"/>
    <row r="107" ht="20.25" customHeight="1"/>
    <row r="108" ht="20.25" customHeight="1"/>
    <row r="109" ht="20.25" customHeight="1"/>
    <row r="110" ht="20.25" customHeight="1"/>
    <row r="111" ht="36" customHeight="1"/>
    <row r="112" ht="20.25" customHeight="1"/>
    <row r="113" ht="20.25" customHeight="1"/>
    <row r="114" ht="20.25" customHeight="1"/>
    <row r="115" ht="20.25" customHeight="1"/>
    <row r="116" ht="36" customHeight="1"/>
    <row r="117" ht="20.25" customHeight="1"/>
    <row r="118" ht="20.25" customHeight="1"/>
    <row r="119" ht="20.25" customHeight="1"/>
    <row r="120" ht="20.25" customHeight="1"/>
    <row r="121" ht="36" customHeight="1"/>
    <row r="122" ht="20.25" customHeight="1"/>
    <row r="123" ht="20.25" customHeight="1"/>
    <row r="124" ht="20.25" customHeight="1"/>
    <row r="125" ht="20.25" customHeight="1"/>
    <row r="126" ht="36" customHeight="1"/>
    <row r="127" ht="20.25" customHeight="1"/>
    <row r="128" ht="20.25" customHeight="1"/>
    <row r="129" ht="20.25" customHeight="1"/>
    <row r="130" ht="20.25" customHeight="1"/>
    <row r="131" ht="36" customHeight="1"/>
    <row r="132" ht="20.25" customHeight="1"/>
    <row r="133" ht="20.25" customHeight="1"/>
    <row r="134" ht="20.25" customHeight="1"/>
    <row r="135" ht="20.25" customHeight="1"/>
    <row r="136" ht="36" customHeight="1"/>
    <row r="137" ht="20.25" customHeight="1"/>
    <row r="138" ht="20.25" customHeight="1"/>
    <row r="139" ht="20.25" customHeight="1"/>
    <row r="140" ht="20.25" customHeight="1"/>
    <row r="141" ht="36" customHeight="1"/>
    <row r="142" ht="20.25" customHeight="1"/>
    <row r="143" ht="20.25" customHeight="1"/>
    <row r="144" ht="20.25" customHeight="1"/>
    <row r="145" ht="20.25" customHeight="1"/>
    <row r="146" ht="36" customHeight="1"/>
    <row r="147" ht="20.25" customHeight="1"/>
    <row r="148" ht="20.25" customHeight="1"/>
    <row r="149" ht="20.25" customHeight="1"/>
    <row r="150" ht="20.25" customHeight="1"/>
    <row r="151" ht="36" customHeight="1"/>
    <row r="152" ht="20.25" customHeight="1"/>
    <row r="153" ht="20.25" customHeight="1"/>
    <row r="154" ht="20.25" customHeight="1"/>
    <row r="155" ht="20.25" customHeight="1"/>
    <row r="156" ht="36" customHeight="1"/>
    <row r="157" ht="20.25" customHeight="1"/>
    <row r="158" ht="20.25" customHeight="1"/>
    <row r="159" ht="20.25" customHeight="1"/>
    <row r="160" ht="20.25" customHeight="1"/>
    <row r="161" ht="36" customHeight="1"/>
    <row r="162" ht="20.25" customHeight="1"/>
    <row r="163" ht="20.25" customHeight="1"/>
    <row r="164" ht="20.25" customHeight="1"/>
    <row r="165" ht="20.25" customHeight="1"/>
    <row r="166" ht="36" customHeight="1"/>
    <row r="167" ht="20.25" customHeight="1"/>
    <row r="168" ht="20.25" customHeight="1"/>
    <row r="169" ht="20.25" customHeight="1"/>
    <row r="171" ht="36" customHeight="1"/>
    <row r="172" ht="20.25" customHeight="1"/>
    <row r="173" ht="20.25" customHeight="1"/>
    <row r="174" ht="20.25" customHeight="1"/>
    <row r="175" ht="20.25" customHeight="1"/>
    <row r="176" ht="36" customHeight="1"/>
    <row r="177" ht="20.25" customHeight="1"/>
    <row r="178" ht="20.25" customHeight="1"/>
    <row r="179" ht="20.25" customHeight="1"/>
  </sheetData>
  <mergeCells count="47">
    <mergeCell ref="D68:E68"/>
    <mergeCell ref="D69:E69"/>
    <mergeCell ref="D70:E70"/>
    <mergeCell ref="D71:E71"/>
    <mergeCell ref="D57:E57"/>
    <mergeCell ref="D58:E58"/>
    <mergeCell ref="D59:E59"/>
    <mergeCell ref="D65:E65"/>
    <mergeCell ref="D66:E66"/>
    <mergeCell ref="D67:E67"/>
    <mergeCell ref="D56:E56"/>
    <mergeCell ref="D36:E36"/>
    <mergeCell ref="D42:E42"/>
    <mergeCell ref="D43:E43"/>
    <mergeCell ref="D44:E44"/>
    <mergeCell ref="D45:E45"/>
    <mergeCell ref="D46:E46"/>
    <mergeCell ref="D47:E47"/>
    <mergeCell ref="D48:E48"/>
    <mergeCell ref="D53:E53"/>
    <mergeCell ref="D54:E54"/>
    <mergeCell ref="D55:E55"/>
    <mergeCell ref="D35:E35"/>
    <mergeCell ref="F35:G35"/>
    <mergeCell ref="D20:E20"/>
    <mergeCell ref="D21:E21"/>
    <mergeCell ref="D22:E22"/>
    <mergeCell ref="D23:E23"/>
    <mergeCell ref="D24:E24"/>
    <mergeCell ref="D30:E30"/>
    <mergeCell ref="D31:E31"/>
    <mergeCell ref="G31:H31"/>
    <mergeCell ref="D32:E32"/>
    <mergeCell ref="D33:E33"/>
    <mergeCell ref="D34:E34"/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</mergeCells>
  <pageMargins left="0.7" right="0.7" top="0.75" bottom="0.75" header="0.3" footer="0.3"/>
  <pageSetup paperSize="9" orientation="portrait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FAB68-990E-4DF0-9AA6-B1726DE1E418}">
  <dimension ref="A1:I95"/>
  <sheetViews>
    <sheetView showGridLines="0" tabSelected="1" topLeftCell="A28" zoomScale="70" zoomScaleNormal="70" workbookViewId="0">
      <selection activeCell="D41" sqref="D41:E41"/>
    </sheetView>
  </sheetViews>
  <sheetFormatPr baseColWidth="10" defaultColWidth="11.3984375" defaultRowHeight="14.25"/>
  <cols>
    <col min="3" max="3" width="75.3984375" customWidth="1"/>
    <col min="4" max="8" width="30.265625" customWidth="1"/>
    <col min="9" max="9" width="30.265625" style="9" customWidth="1"/>
    <col min="10" max="10" width="14.265625" style="9" bestFit="1" customWidth="1"/>
    <col min="11" max="12" width="11.3984375" style="9"/>
    <col min="13" max="13" width="16.3984375" style="9" bestFit="1" customWidth="1"/>
    <col min="14" max="15" width="11.3984375" style="9"/>
    <col min="16" max="16" width="16.3984375" style="9" bestFit="1" customWidth="1"/>
    <col min="17" max="16384" width="11.3984375" style="9"/>
  </cols>
  <sheetData>
    <row r="1" spans="3:9" s="9" customFormat="1" ht="19.5" customHeight="1">
      <c r="C1" s="72" t="s">
        <v>226</v>
      </c>
      <c r="D1" s="72"/>
      <c r="E1" s="72"/>
      <c r="F1" s="72"/>
      <c r="G1" s="72"/>
      <c r="H1" s="72"/>
      <c r="I1" s="72"/>
    </row>
    <row r="2" spans="3:9" s="9" customFormat="1" ht="29.25" customHeight="1">
      <c r="C2" s="72"/>
      <c r="D2" s="72"/>
      <c r="E2" s="72"/>
      <c r="F2" s="72"/>
      <c r="G2" s="72"/>
      <c r="H2" s="72"/>
      <c r="I2" s="72"/>
    </row>
    <row r="3" spans="3:9" s="9" customFormat="1" ht="14.25" customHeight="1">
      <c r="C3" s="71" t="s">
        <v>2</v>
      </c>
      <c r="D3" s="71"/>
      <c r="E3" s="71"/>
      <c r="F3" s="71"/>
      <c r="G3" s="71"/>
      <c r="H3" s="71"/>
      <c r="I3" s="71"/>
    </row>
    <row r="4" spans="3:9" s="9" customFormat="1" ht="14.25" customHeight="1">
      <c r="C4" s="71"/>
      <c r="D4" s="71"/>
      <c r="E4" s="71"/>
      <c r="F4" s="71"/>
      <c r="G4" s="71"/>
      <c r="H4" s="71"/>
      <c r="I4" s="71"/>
    </row>
    <row r="5" spans="3:9" s="9" customFormat="1" ht="13.9" thickBot="1"/>
    <row r="6" spans="3:9" s="9" customFormat="1" ht="16.5" customHeight="1" thickTop="1" thickBot="1">
      <c r="C6" s="13" t="s">
        <v>3</v>
      </c>
      <c r="D6" s="98" t="s">
        <v>4</v>
      </c>
      <c r="E6" s="99"/>
      <c r="F6" s="99"/>
      <c r="G6" s="100"/>
    </row>
    <row r="7" spans="3:9" s="9" customFormat="1" thickTop="1" thickBot="1">
      <c r="C7" s="14" t="s">
        <v>26</v>
      </c>
      <c r="D7" s="74" t="s">
        <v>29</v>
      </c>
      <c r="E7" s="75"/>
      <c r="F7" s="74" t="s">
        <v>30</v>
      </c>
      <c r="G7" s="75"/>
    </row>
    <row r="8" spans="3:9" s="9" customFormat="1" thickTop="1" thickBot="1">
      <c r="C8" s="15" t="s">
        <v>11</v>
      </c>
      <c r="D8" s="76">
        <v>90443511</v>
      </c>
      <c r="E8" s="77"/>
      <c r="F8" s="76">
        <v>90443511</v>
      </c>
      <c r="G8" s="77"/>
    </row>
    <row r="9" spans="3:9" s="9" customFormat="1" thickTop="1" thickBot="1">
      <c r="C9" s="15" t="s">
        <v>12</v>
      </c>
      <c r="D9" s="76">
        <v>0</v>
      </c>
      <c r="E9" s="77"/>
      <c r="F9" s="76">
        <v>0</v>
      </c>
      <c r="G9" s="77"/>
    </row>
    <row r="10" spans="3:9" s="9" customFormat="1" thickTop="1" thickBot="1">
      <c r="C10" s="15" t="s">
        <v>13</v>
      </c>
      <c r="D10" s="76">
        <f t="shared" ref="D10:F10" si="0">D8/1.0026/24</f>
        <v>3758706.9868342313</v>
      </c>
      <c r="E10" s="77"/>
      <c r="F10" s="76">
        <f t="shared" si="0"/>
        <v>3758706.9868342313</v>
      </c>
      <c r="G10" s="77"/>
    </row>
    <row r="11" spans="3:9" s="9" customFormat="1" thickTop="1" thickBot="1">
      <c r="C11" s="15" t="s">
        <v>14</v>
      </c>
      <c r="D11" s="76">
        <f>D9/24/1.0026</f>
        <v>0</v>
      </c>
      <c r="E11" s="77"/>
      <c r="F11" s="76">
        <f>F9/24/1.0026</f>
        <v>0</v>
      </c>
      <c r="G11" s="77"/>
    </row>
    <row r="12" spans="3:9" s="9" customFormat="1" thickTop="1" thickBot="1">
      <c r="C12" s="15" t="s">
        <v>15</v>
      </c>
      <c r="D12" s="63">
        <f t="shared" ref="D12" si="1">D11/D10</f>
        <v>0</v>
      </c>
      <c r="E12" s="64"/>
      <c r="F12" s="63">
        <f t="shared" ref="F12" si="2">F11/F10</f>
        <v>0</v>
      </c>
      <c r="G12" s="64"/>
    </row>
    <row r="13" spans="3:9" s="9" customFormat="1" ht="14.65" thickTop="1">
      <c r="C13"/>
    </row>
    <row r="14" spans="3:9" s="9" customFormat="1" ht="14.65" thickBot="1">
      <c r="C14"/>
      <c r="D14"/>
      <c r="E14"/>
      <c r="G14" s="11"/>
    </row>
    <row r="15" spans="3:9" s="9" customFormat="1" ht="15" thickTop="1" thickBot="1">
      <c r="C15"/>
      <c r="D15" s="74" t="s">
        <v>29</v>
      </c>
      <c r="E15" s="75"/>
      <c r="F15" s="74" t="s">
        <v>30</v>
      </c>
      <c r="G15" s="75"/>
    </row>
    <row r="16" spans="3:9" s="9" customFormat="1" ht="41.25" thickTop="1" thickBot="1">
      <c r="C16" s="15" t="s">
        <v>16</v>
      </c>
      <c r="D16" s="60" t="s">
        <v>133</v>
      </c>
      <c r="E16" s="60" t="s">
        <v>134</v>
      </c>
      <c r="F16" s="60" t="s">
        <v>133</v>
      </c>
      <c r="G16" s="60" t="s">
        <v>134</v>
      </c>
    </row>
    <row r="17" spans="3:7" s="9" customFormat="1" thickTop="1" thickBot="1">
      <c r="C17" s="15" t="s">
        <v>227</v>
      </c>
      <c r="D17" s="58">
        <v>72.213800000000006</v>
      </c>
      <c r="E17" s="24">
        <f>D17/100/24*365/91/1.0026</f>
        <v>0.12037401017427948</v>
      </c>
      <c r="F17" s="58">
        <v>73.007400000000004</v>
      </c>
      <c r="G17" s="24">
        <f>F17/100/24*365/92/1.0026</f>
        <v>0.12037407902496988</v>
      </c>
    </row>
    <row r="18" spans="3:7" s="9" customFormat="1" thickTop="1" thickBot="1">
      <c r="C18" s="15" t="s">
        <v>136</v>
      </c>
      <c r="D18" s="22">
        <v>0</v>
      </c>
      <c r="E18" s="22">
        <v>0</v>
      </c>
      <c r="F18" s="22">
        <v>0</v>
      </c>
      <c r="G18" s="22">
        <v>0</v>
      </c>
    </row>
    <row r="19" spans="3:7" s="9" customFormat="1" ht="13.9" thickTop="1"/>
    <row r="20" spans="3:7" s="9" customFormat="1" ht="13.5"/>
    <row r="21" spans="3:7" s="9" customFormat="1" ht="16.5" customHeight="1" thickBot="1">
      <c r="C21"/>
    </row>
    <row r="22" spans="3:7" s="9" customFormat="1" ht="16.5" customHeight="1" thickTop="1" thickBot="1">
      <c r="C22" s="13" t="s">
        <v>3</v>
      </c>
      <c r="D22" s="98" t="s">
        <v>21</v>
      </c>
      <c r="E22" s="99"/>
      <c r="F22" s="99"/>
      <c r="G22" s="100"/>
    </row>
    <row r="23" spans="3:7" s="9" customFormat="1" thickTop="1" thickBot="1">
      <c r="C23" s="14" t="s">
        <v>26</v>
      </c>
      <c r="D23" s="74" t="s">
        <v>29</v>
      </c>
      <c r="E23" s="75"/>
      <c r="F23" s="74" t="s">
        <v>30</v>
      </c>
      <c r="G23" s="75"/>
    </row>
    <row r="24" spans="3:7" s="9" customFormat="1" thickTop="1" thickBot="1">
      <c r="C24" s="15" t="s">
        <v>11</v>
      </c>
      <c r="D24" s="96">
        <v>0</v>
      </c>
      <c r="E24" s="77"/>
      <c r="F24" s="96">
        <v>1593676</v>
      </c>
      <c r="G24" s="77"/>
    </row>
    <row r="25" spans="3:7" s="9" customFormat="1" thickTop="1" thickBot="1">
      <c r="C25" s="15" t="s">
        <v>12</v>
      </c>
      <c r="D25" s="76">
        <v>0</v>
      </c>
      <c r="E25" s="77"/>
      <c r="F25" s="76">
        <v>0</v>
      </c>
      <c r="G25" s="77"/>
    </row>
    <row r="26" spans="3:7" s="9" customFormat="1" thickTop="1" thickBot="1">
      <c r="C26" s="15" t="s">
        <v>13</v>
      </c>
      <c r="D26" s="76">
        <f t="shared" ref="D26" si="3">D24/1.0026/24</f>
        <v>0</v>
      </c>
      <c r="E26" s="77"/>
      <c r="F26" s="76">
        <f t="shared" ref="F26" si="4">F24/1.0026/24</f>
        <v>66230.966154664537</v>
      </c>
      <c r="G26" s="77"/>
    </row>
    <row r="27" spans="3:7" s="9" customFormat="1" thickTop="1" thickBot="1">
      <c r="C27" s="15" t="s">
        <v>14</v>
      </c>
      <c r="D27" s="76">
        <f t="shared" ref="D27" si="5">D25/24/1.0026</f>
        <v>0</v>
      </c>
      <c r="E27" s="77"/>
      <c r="F27" s="76">
        <f t="shared" ref="F27" si="6">F25/24/1.0026</f>
        <v>0</v>
      </c>
      <c r="G27" s="77"/>
    </row>
    <row r="28" spans="3:7" s="9" customFormat="1" thickTop="1" thickBot="1">
      <c r="C28" s="15" t="s">
        <v>15</v>
      </c>
      <c r="D28" s="63" t="e">
        <f t="shared" ref="D28" si="7">D27/D26</f>
        <v>#DIV/0!</v>
      </c>
      <c r="E28" s="64"/>
      <c r="F28" s="63">
        <f t="shared" ref="F28" si="8">F27/F26</f>
        <v>0</v>
      </c>
      <c r="G28" s="64"/>
    </row>
    <row r="29" spans="3:7" s="9" customFormat="1" ht="14.65" thickTop="1">
      <c r="C29"/>
    </row>
    <row r="30" spans="3:7" s="9" customFormat="1" ht="13.9" thickBot="1"/>
    <row r="31" spans="3:7" s="9" customFormat="1" thickTop="1" thickBot="1">
      <c r="D31" s="74" t="s">
        <v>29</v>
      </c>
      <c r="E31" s="75"/>
      <c r="F31" s="74" t="s">
        <v>30</v>
      </c>
      <c r="G31" s="75"/>
    </row>
    <row r="32" spans="3:7" s="9" customFormat="1" ht="41.25" thickTop="1" thickBot="1">
      <c r="C32" s="15" t="s">
        <v>16</v>
      </c>
      <c r="D32" s="60" t="s">
        <v>133</v>
      </c>
      <c r="E32" s="60" t="s">
        <v>134</v>
      </c>
      <c r="F32" s="60" t="s">
        <v>133</v>
      </c>
      <c r="G32" s="60" t="s">
        <v>134</v>
      </c>
    </row>
    <row r="33" spans="3:7" s="9" customFormat="1" thickTop="1" thickBot="1">
      <c r="C33" s="15" t="s">
        <v>227</v>
      </c>
      <c r="D33" s="58">
        <v>100.2381</v>
      </c>
      <c r="E33" s="24">
        <f>D33/100/24*365/91/1.0026</f>
        <v>0.16708803676375492</v>
      </c>
      <c r="F33" s="58">
        <v>101.3396</v>
      </c>
      <c r="G33" s="24">
        <f>F33/100/24*365/92/1.0026</f>
        <v>0.16708800777399052</v>
      </c>
    </row>
    <row r="34" spans="3:7" s="9" customFormat="1" thickTop="1" thickBot="1">
      <c r="C34" s="15" t="s">
        <v>136</v>
      </c>
      <c r="D34" s="22"/>
      <c r="E34" s="24">
        <f>D34/100/24*365/91/1.0026</f>
        <v>0</v>
      </c>
      <c r="F34" s="22"/>
      <c r="G34" s="24">
        <f>F34/100/24*365/92/1.0026</f>
        <v>0</v>
      </c>
    </row>
    <row r="35" spans="3:7" s="9" customFormat="1" ht="14.65" thickTop="1">
      <c r="C35"/>
    </row>
    <row r="36" spans="3:7" s="9" customFormat="1" ht="16.5" customHeight="1" thickBot="1">
      <c r="C36"/>
      <c r="D36" s="11"/>
      <c r="E36" s="11"/>
      <c r="F36" s="11"/>
      <c r="G36" s="50"/>
    </row>
    <row r="37" spans="3:7" s="9" customFormat="1" ht="31.5" customHeight="1" thickTop="1" thickBot="1">
      <c r="C37" s="49" t="s">
        <v>24</v>
      </c>
      <c r="D37" s="98" t="s">
        <v>4</v>
      </c>
      <c r="E37" s="99"/>
      <c r="F37" s="99"/>
      <c r="G37" s="100"/>
    </row>
    <row r="38" spans="3:7" s="9" customFormat="1" thickTop="1" thickBot="1">
      <c r="C38" s="14" t="s">
        <v>26</v>
      </c>
      <c r="D38" s="74" t="s">
        <v>29</v>
      </c>
      <c r="E38" s="75"/>
      <c r="F38" s="74" t="s">
        <v>30</v>
      </c>
      <c r="G38" s="75"/>
    </row>
    <row r="39" spans="3:7" s="9" customFormat="1" thickTop="1" thickBot="1">
      <c r="C39" s="15" t="s">
        <v>11</v>
      </c>
      <c r="D39" s="76">
        <v>77800981</v>
      </c>
      <c r="E39" s="77"/>
      <c r="F39" s="76">
        <v>44185809</v>
      </c>
      <c r="G39" s="77"/>
    </row>
    <row r="40" spans="3:7" s="9" customFormat="1" thickTop="1" thickBot="1">
      <c r="C40" s="15" t="s">
        <v>12</v>
      </c>
      <c r="D40" s="76">
        <v>0</v>
      </c>
      <c r="E40" s="77"/>
      <c r="F40" s="76">
        <v>0</v>
      </c>
      <c r="G40" s="77"/>
    </row>
    <row r="41" spans="3:7" s="9" customFormat="1" thickTop="1" thickBot="1">
      <c r="C41" s="15" t="s">
        <v>13</v>
      </c>
      <c r="D41" s="76">
        <f>D39/1.0026/24</f>
        <v>3233300.9591728174</v>
      </c>
      <c r="E41" s="77"/>
      <c r="F41" s="76">
        <f>F39/1.0026/24</f>
        <v>1836300.9924197088</v>
      </c>
      <c r="G41" s="77"/>
    </row>
    <row r="42" spans="3:7" s="9" customFormat="1" thickTop="1" thickBot="1">
      <c r="C42" s="15" t="s">
        <v>14</v>
      </c>
      <c r="D42" s="76">
        <f>D40/24/1.0026</f>
        <v>0</v>
      </c>
      <c r="E42" s="77"/>
      <c r="F42" s="76">
        <f>F40/24/1.0026</f>
        <v>0</v>
      </c>
      <c r="G42" s="77"/>
    </row>
    <row r="43" spans="3:7" s="9" customFormat="1" thickTop="1" thickBot="1">
      <c r="C43" s="15" t="s">
        <v>15</v>
      </c>
      <c r="D43" s="63">
        <f t="shared" ref="D43" si="9">D42/D41</f>
        <v>0</v>
      </c>
      <c r="E43" s="64"/>
      <c r="F43" s="63">
        <f t="shared" ref="F43" si="10">F42/F41</f>
        <v>0</v>
      </c>
      <c r="G43" s="64"/>
    </row>
    <row r="44" spans="3:7" s="9" customFormat="1" ht="13.9" thickTop="1">
      <c r="C44" s="37"/>
    </row>
    <row r="45" spans="3:7" s="9" customFormat="1" ht="13.9" thickBot="1">
      <c r="C45" s="37"/>
    </row>
    <row r="46" spans="3:7" s="9" customFormat="1" thickTop="1" thickBot="1">
      <c r="D46" s="74" t="s">
        <v>29</v>
      </c>
      <c r="E46" s="75"/>
      <c r="F46" s="74" t="s">
        <v>30</v>
      </c>
      <c r="G46" s="75"/>
    </row>
    <row r="47" spans="3:7" s="9" customFormat="1" ht="41.25" thickTop="1" thickBot="1">
      <c r="C47" s="15" t="s">
        <v>16</v>
      </c>
      <c r="D47" s="60" t="s">
        <v>133</v>
      </c>
      <c r="E47" s="60" t="s">
        <v>134</v>
      </c>
      <c r="F47" s="60" t="s">
        <v>133</v>
      </c>
      <c r="G47" s="60" t="s">
        <v>134</v>
      </c>
    </row>
    <row r="48" spans="3:7" s="9" customFormat="1" thickTop="1" thickBot="1">
      <c r="C48" s="15" t="s">
        <v>227</v>
      </c>
      <c r="D48" s="22">
        <f>D17</f>
        <v>72.213800000000006</v>
      </c>
      <c r="E48" s="24">
        <f>D48/100/24*365/91/1.0026</f>
        <v>0.12037401017427948</v>
      </c>
      <c r="F48" s="22">
        <f>F17</f>
        <v>73.007400000000004</v>
      </c>
      <c r="G48" s="24">
        <f>F48/100/24*365/91/1.0026</f>
        <v>0.12169687110216734</v>
      </c>
    </row>
    <row r="49" spans="3:7" s="9" customFormat="1" thickTop="1" thickBot="1">
      <c r="C49" s="15" t="s">
        <v>136</v>
      </c>
      <c r="D49" s="22">
        <v>0</v>
      </c>
      <c r="E49" s="22">
        <v>0</v>
      </c>
      <c r="F49" s="22">
        <v>0</v>
      </c>
      <c r="G49" s="22">
        <v>0</v>
      </c>
    </row>
    <row r="50" spans="3:7" s="9" customFormat="1" ht="13.9" thickTop="1"/>
    <row r="51" spans="3:7" s="9" customFormat="1" ht="16.5" customHeight="1" thickBot="1"/>
    <row r="52" spans="3:7" s="9" customFormat="1" ht="15.4" thickTop="1" thickBot="1">
      <c r="C52" s="49" t="s">
        <v>24</v>
      </c>
      <c r="D52" s="98" t="s">
        <v>21</v>
      </c>
      <c r="E52" s="99"/>
      <c r="F52" s="99"/>
      <c r="G52" s="100"/>
    </row>
    <row r="53" spans="3:7" s="9" customFormat="1" thickTop="1" thickBot="1">
      <c r="C53" s="14" t="s">
        <v>26</v>
      </c>
      <c r="D53" s="74" t="s">
        <v>29</v>
      </c>
      <c r="E53" s="75"/>
      <c r="F53" s="74" t="s">
        <v>30</v>
      </c>
      <c r="G53" s="75"/>
    </row>
    <row r="54" spans="3:7" s="9" customFormat="1" thickTop="1" thickBot="1">
      <c r="C54" s="15" t="s">
        <v>11</v>
      </c>
      <c r="D54" s="76"/>
      <c r="E54" s="77"/>
      <c r="F54" s="76"/>
      <c r="G54" s="77"/>
    </row>
    <row r="55" spans="3:7" s="9" customFormat="1" thickTop="1" thickBot="1">
      <c r="C55" s="15" t="s">
        <v>12</v>
      </c>
      <c r="D55" s="76">
        <v>0</v>
      </c>
      <c r="E55" s="77"/>
      <c r="F55" s="76">
        <v>0</v>
      </c>
      <c r="G55" s="77"/>
    </row>
    <row r="56" spans="3:7" s="9" customFormat="1" thickTop="1" thickBot="1">
      <c r="C56" s="15" t="s">
        <v>13</v>
      </c>
      <c r="D56" s="76">
        <f>D54/1.0026/24</f>
        <v>0</v>
      </c>
      <c r="E56" s="77"/>
      <c r="F56" s="76">
        <f>F54/1.0026/24</f>
        <v>0</v>
      </c>
      <c r="G56" s="77"/>
    </row>
    <row r="57" spans="3:7" s="9" customFormat="1" thickTop="1" thickBot="1">
      <c r="C57" s="15" t="s">
        <v>14</v>
      </c>
      <c r="D57" s="76">
        <f>D55/24/1.0026</f>
        <v>0</v>
      </c>
      <c r="E57" s="77"/>
      <c r="F57" s="76">
        <f>F55/24/1.0026</f>
        <v>0</v>
      </c>
      <c r="G57" s="77"/>
    </row>
    <row r="58" spans="3:7" s="9" customFormat="1" thickTop="1" thickBot="1">
      <c r="C58" s="15" t="s">
        <v>15</v>
      </c>
      <c r="D58" s="63" t="e">
        <f t="shared" ref="D58" si="11">D57/D56</f>
        <v>#DIV/0!</v>
      </c>
      <c r="E58" s="64"/>
      <c r="F58" s="63" t="e">
        <f t="shared" ref="F58" si="12">F57/F56</f>
        <v>#DIV/0!</v>
      </c>
      <c r="G58" s="64"/>
    </row>
    <row r="59" spans="3:7" s="9" customFormat="1" ht="14.65" thickTop="1">
      <c r="C59"/>
    </row>
    <row r="60" spans="3:7" s="9" customFormat="1" ht="13.9" thickBot="1"/>
    <row r="61" spans="3:7" s="9" customFormat="1" thickTop="1" thickBot="1">
      <c r="D61" s="74" t="s">
        <v>29</v>
      </c>
      <c r="E61" s="75"/>
      <c r="F61" s="74" t="s">
        <v>30</v>
      </c>
      <c r="G61" s="75"/>
    </row>
    <row r="62" spans="3:7" s="9" customFormat="1" ht="41.25" thickTop="1" thickBot="1">
      <c r="C62" s="15" t="s">
        <v>16</v>
      </c>
      <c r="D62" s="60" t="s">
        <v>133</v>
      </c>
      <c r="E62" s="60" t="s">
        <v>134</v>
      </c>
      <c r="F62" s="60" t="s">
        <v>133</v>
      </c>
      <c r="G62" s="60" t="s">
        <v>134</v>
      </c>
    </row>
    <row r="63" spans="3:7" s="9" customFormat="1" thickTop="1" thickBot="1">
      <c r="C63" s="15" t="s">
        <v>227</v>
      </c>
      <c r="D63" s="58"/>
      <c r="E63" s="24"/>
      <c r="F63" s="58"/>
      <c r="G63" s="24"/>
    </row>
    <row r="64" spans="3:7" s="9" customFormat="1" thickTop="1" thickBot="1">
      <c r="C64" s="15" t="s">
        <v>136</v>
      </c>
      <c r="D64" s="22">
        <v>0</v>
      </c>
      <c r="E64" s="22">
        <v>0</v>
      </c>
      <c r="F64" s="22">
        <v>0</v>
      </c>
      <c r="G64" s="22">
        <v>0</v>
      </c>
    </row>
    <row r="65" s="9" customFormat="1" ht="13.9" thickTop="1"/>
    <row r="66" s="9" customFormat="1" ht="13.5"/>
    <row r="67" s="9" customFormat="1" ht="13.5"/>
    <row r="68" s="9" customFormat="1" ht="13.5"/>
    <row r="69" s="9" customFormat="1" ht="13.5"/>
    <row r="70" s="9" customFormat="1" ht="13.5"/>
    <row r="71" s="9" customFormat="1" ht="13.5"/>
    <row r="72" s="9" customFormat="1" ht="13.5"/>
    <row r="73" s="9" customFormat="1" ht="13.5"/>
    <row r="74" s="9" customFormat="1" ht="13.5"/>
    <row r="75" s="9" customFormat="1" ht="13.5"/>
    <row r="76" s="9" customFormat="1" ht="13.5"/>
    <row r="77" s="9" customFormat="1" ht="13.5"/>
    <row r="78" s="9" customFormat="1" ht="13.5"/>
    <row r="79" s="9" customFormat="1" ht="13.5"/>
    <row r="80" s="9" customFormat="1" ht="13.5"/>
    <row r="81" s="9" customFormat="1" ht="13.5"/>
    <row r="82" s="9" customFormat="1" ht="13.5"/>
    <row r="83" s="9" customFormat="1" ht="13.5"/>
    <row r="84" s="9" customFormat="1" ht="13.5"/>
    <row r="85" s="9" customFormat="1" ht="13.5"/>
    <row r="86" s="9" customFormat="1" ht="13.5"/>
    <row r="87" s="9" customFormat="1" ht="13.5"/>
    <row r="88" s="9" customFormat="1" ht="13.5"/>
    <row r="89" s="9" customFormat="1" ht="13.5"/>
    <row r="90" s="9" customFormat="1" ht="13.5"/>
    <row r="91" s="9" customFormat="1" ht="13.5"/>
    <row r="92" s="9" customFormat="1" ht="13.5"/>
    <row r="93" s="9" customFormat="1" ht="13.5"/>
    <row r="94" s="9" customFormat="1" ht="13.5"/>
    <row r="95" s="9" customFormat="1" ht="13.5"/>
  </sheetData>
  <mergeCells count="62">
    <mergeCell ref="D8:E8"/>
    <mergeCell ref="F8:G8"/>
    <mergeCell ref="C1:I2"/>
    <mergeCell ref="C3:I4"/>
    <mergeCell ref="D6:G6"/>
    <mergeCell ref="D7:E7"/>
    <mergeCell ref="F7:G7"/>
    <mergeCell ref="D23:E23"/>
    <mergeCell ref="F23:G23"/>
    <mergeCell ref="D9:E9"/>
    <mergeCell ref="F9:G9"/>
    <mergeCell ref="D10:E10"/>
    <mergeCell ref="F10:G10"/>
    <mergeCell ref="D11:E11"/>
    <mergeCell ref="F11:G11"/>
    <mergeCell ref="D12:E12"/>
    <mergeCell ref="F12:G12"/>
    <mergeCell ref="D15:E15"/>
    <mergeCell ref="F15:G15"/>
    <mergeCell ref="D22:G22"/>
    <mergeCell ref="D24:E24"/>
    <mergeCell ref="F24:G24"/>
    <mergeCell ref="D25:E25"/>
    <mergeCell ref="F25:G25"/>
    <mergeCell ref="D26:E26"/>
    <mergeCell ref="F26:G26"/>
    <mergeCell ref="D40:E40"/>
    <mergeCell ref="F40:G40"/>
    <mergeCell ref="D27:E27"/>
    <mergeCell ref="F27:G27"/>
    <mergeCell ref="D28:E28"/>
    <mergeCell ref="F28:G28"/>
    <mergeCell ref="D31:E31"/>
    <mergeCell ref="F31:G31"/>
    <mergeCell ref="D37:G37"/>
    <mergeCell ref="D38:E38"/>
    <mergeCell ref="F38:G38"/>
    <mergeCell ref="D39:E39"/>
    <mergeCell ref="F39:G39"/>
    <mergeCell ref="D54:E54"/>
    <mergeCell ref="F54:G54"/>
    <mergeCell ref="D41:E41"/>
    <mergeCell ref="F41:G41"/>
    <mergeCell ref="D42:E42"/>
    <mergeCell ref="F42:G42"/>
    <mergeCell ref="D43:E43"/>
    <mergeCell ref="F43:G43"/>
    <mergeCell ref="D46:E46"/>
    <mergeCell ref="F46:G46"/>
    <mergeCell ref="D52:G52"/>
    <mergeCell ref="D53:E53"/>
    <mergeCell ref="F53:G53"/>
    <mergeCell ref="D58:E58"/>
    <mergeCell ref="F58:G58"/>
    <mergeCell ref="D61:E61"/>
    <mergeCell ref="F61:G61"/>
    <mergeCell ref="D55:E55"/>
    <mergeCell ref="F55:G55"/>
    <mergeCell ref="D56:E56"/>
    <mergeCell ref="F56:G56"/>
    <mergeCell ref="D57:E57"/>
    <mergeCell ref="F57:G5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2:E146"/>
  <sheetViews>
    <sheetView showGridLines="0" zoomScale="70" zoomScaleNormal="70" zoomScaleSheetLayoutView="90" workbookViewId="0">
      <selection activeCell="F16" sqref="F16"/>
    </sheetView>
  </sheetViews>
  <sheetFormatPr baseColWidth="10" defaultColWidth="11.3984375" defaultRowHeight="14.25"/>
  <cols>
    <col min="1" max="1" width="8.265625" style="4" customWidth="1"/>
    <col min="2" max="2" width="31.73046875" customWidth="1"/>
    <col min="3" max="3" width="29.73046875" bestFit="1" customWidth="1"/>
    <col min="4" max="4" width="30.3984375" bestFit="1" customWidth="1"/>
  </cols>
  <sheetData>
    <row r="2" spans="1:4" ht="28.5" customHeight="1">
      <c r="B2" s="72" t="s">
        <v>38</v>
      </c>
      <c r="C2" s="72"/>
      <c r="D2" s="72"/>
    </row>
    <row r="3" spans="1:4">
      <c r="A3" s="5"/>
    </row>
    <row r="4" spans="1:4" ht="14.65" thickBot="1">
      <c r="B4" s="41"/>
      <c r="C4" s="41"/>
      <c r="D4" s="41"/>
    </row>
    <row r="5" spans="1:4" ht="46.5" customHeight="1" thickBot="1">
      <c r="A5" s="5"/>
      <c r="B5" s="20" t="s">
        <v>39</v>
      </c>
      <c r="C5" s="19" t="s">
        <v>40</v>
      </c>
      <c r="D5" s="19" t="s">
        <v>41</v>
      </c>
    </row>
    <row r="6" spans="1:4" ht="30.75" customHeight="1" thickBot="1">
      <c r="A6" s="5"/>
      <c r="B6" s="21" t="s">
        <v>63</v>
      </c>
      <c r="C6" s="44">
        <v>43843</v>
      </c>
      <c r="D6" s="44">
        <v>43850</v>
      </c>
    </row>
    <row r="7" spans="1:4" ht="30.75" customHeight="1" thickBot="1">
      <c r="A7" s="5"/>
      <c r="B7" s="21" t="s">
        <v>64</v>
      </c>
      <c r="C7" s="44">
        <v>43850</v>
      </c>
      <c r="D7" s="44">
        <v>43864</v>
      </c>
    </row>
    <row r="8" spans="1:4" ht="30.75" customHeight="1" thickBot="1">
      <c r="A8" s="6"/>
      <c r="B8" s="21" t="s">
        <v>65</v>
      </c>
      <c r="C8" s="44">
        <v>43871</v>
      </c>
      <c r="D8" s="44">
        <v>43878</v>
      </c>
    </row>
    <row r="9" spans="1:4" ht="30.75" customHeight="1" thickBot="1">
      <c r="A9" s="5"/>
      <c r="B9" s="21" t="s">
        <v>66</v>
      </c>
      <c r="C9" s="44">
        <v>43988</v>
      </c>
      <c r="D9" s="44">
        <v>44018</v>
      </c>
    </row>
    <row r="10" spans="1:4" ht="30.75" customHeight="1" thickBot="1">
      <c r="A10" s="6"/>
      <c r="B10" s="21" t="s">
        <v>67</v>
      </c>
      <c r="C10" s="44">
        <v>43899</v>
      </c>
      <c r="D10" s="44">
        <v>43906</v>
      </c>
    </row>
    <row r="11" spans="1:4" ht="30.75" customHeight="1" thickBot="1">
      <c r="A11" s="5"/>
      <c r="B11" s="21" t="s">
        <v>68</v>
      </c>
      <c r="C11" s="44">
        <v>43934</v>
      </c>
      <c r="D11" s="44">
        <v>43941</v>
      </c>
    </row>
    <row r="12" spans="1:4" ht="30.75" customHeight="1" thickBot="1">
      <c r="A12" s="3"/>
      <c r="B12" s="21" t="s">
        <v>69</v>
      </c>
      <c r="C12" s="44">
        <v>43941</v>
      </c>
      <c r="D12" s="44">
        <v>43955</v>
      </c>
    </row>
    <row r="13" spans="1:4" ht="30.75" customHeight="1" thickBot="1">
      <c r="A13" s="2"/>
      <c r="B13" s="21" t="s">
        <v>70</v>
      </c>
      <c r="C13" s="44">
        <v>43962</v>
      </c>
      <c r="D13" s="44">
        <v>43969</v>
      </c>
    </row>
    <row r="14" spans="1:4" ht="30.75" customHeight="1" thickBot="1">
      <c r="A14" s="2"/>
      <c r="B14" s="21" t="s">
        <v>71</v>
      </c>
      <c r="C14" s="44">
        <v>43990</v>
      </c>
      <c r="D14" s="44">
        <v>43997</v>
      </c>
    </row>
    <row r="15" spans="1:4" ht="30.75" customHeight="1" thickBot="1">
      <c r="A15" s="7"/>
      <c r="B15" s="21" t="s">
        <v>72</v>
      </c>
      <c r="C15" s="44">
        <v>44025</v>
      </c>
      <c r="D15" s="44">
        <v>44032</v>
      </c>
    </row>
    <row r="16" spans="1:4" ht="30.75" customHeight="1" thickBot="1">
      <c r="A16" s="7"/>
      <c r="B16" s="21" t="s">
        <v>73</v>
      </c>
      <c r="C16" s="44">
        <v>44032</v>
      </c>
      <c r="D16" s="44">
        <v>44046</v>
      </c>
    </row>
    <row r="17" spans="1:5" ht="30.75" customHeight="1" thickBot="1">
      <c r="A17" s="5"/>
      <c r="B17" s="21" t="s">
        <v>74</v>
      </c>
      <c r="C17" s="44">
        <v>44053</v>
      </c>
      <c r="D17" s="44">
        <v>44060</v>
      </c>
    </row>
    <row r="18" spans="1:5" ht="30.75" customHeight="1" thickBot="1">
      <c r="A18" s="5"/>
      <c r="B18" s="21" t="s">
        <v>75</v>
      </c>
      <c r="C18" s="44">
        <v>44088</v>
      </c>
      <c r="D18" s="44">
        <v>44095</v>
      </c>
      <c r="E18" s="18"/>
    </row>
    <row r="19" spans="1:5" ht="30.75" customHeight="1" thickBot="1">
      <c r="A19" s="1"/>
      <c r="B19" s="21" t="s">
        <v>76</v>
      </c>
      <c r="C19" s="44">
        <v>44116</v>
      </c>
      <c r="D19" s="44">
        <v>44123</v>
      </c>
    </row>
    <row r="20" spans="1:5" ht="30.75" customHeight="1" thickBot="1">
      <c r="A20" s="2"/>
      <c r="B20" s="21" t="s">
        <v>77</v>
      </c>
      <c r="C20" s="44">
        <v>44123</v>
      </c>
      <c r="D20" s="44">
        <v>44137</v>
      </c>
    </row>
    <row r="21" spans="1:5" ht="30.75" customHeight="1" thickBot="1">
      <c r="A21" s="5"/>
      <c r="B21" s="21" t="s">
        <v>78</v>
      </c>
      <c r="C21" s="44">
        <v>44144</v>
      </c>
      <c r="D21" s="44">
        <v>44151</v>
      </c>
    </row>
    <row r="22" spans="1:5" ht="30.75" customHeight="1" thickBot="1">
      <c r="A22" s="5"/>
      <c r="B22" s="21" t="s">
        <v>79</v>
      </c>
      <c r="C22" s="44">
        <v>44179</v>
      </c>
      <c r="D22" s="44">
        <v>44186</v>
      </c>
    </row>
    <row r="23" spans="1:5" ht="30.75" customHeight="1" thickBot="1">
      <c r="A23" s="5"/>
      <c r="B23" s="21" t="s">
        <v>42</v>
      </c>
      <c r="C23" s="44">
        <v>44207</v>
      </c>
      <c r="D23" s="44">
        <v>44214</v>
      </c>
    </row>
    <row r="24" spans="1:5" ht="30.75" customHeight="1" thickBot="1">
      <c r="A24" s="5"/>
      <c r="B24" s="21" t="s">
        <v>43</v>
      </c>
      <c r="C24" s="44">
        <v>44214</v>
      </c>
      <c r="D24" s="44">
        <v>44228</v>
      </c>
    </row>
    <row r="25" spans="1:5" ht="30.75" customHeight="1" thickBot="1">
      <c r="A25" s="5"/>
      <c r="B25" s="21" t="s">
        <v>44</v>
      </c>
      <c r="C25" s="44">
        <v>44235</v>
      </c>
      <c r="D25" s="44">
        <v>44242</v>
      </c>
    </row>
    <row r="26" spans="1:5" ht="30.75" customHeight="1" thickBot="1">
      <c r="A26" s="5"/>
      <c r="B26" s="21" t="s">
        <v>47</v>
      </c>
      <c r="C26" s="44">
        <v>44305</v>
      </c>
      <c r="D26" s="44">
        <v>44319</v>
      </c>
    </row>
    <row r="27" spans="1:5">
      <c r="A27" s="5"/>
    </row>
    <row r="28" spans="1:5">
      <c r="A28" s="2"/>
    </row>
    <row r="29" spans="1:5">
      <c r="A29" s="2"/>
    </row>
    <row r="30" spans="1:5">
      <c r="A30" s="2"/>
    </row>
    <row r="31" spans="1:5">
      <c r="A31" s="2"/>
    </row>
    <row r="32" spans="1:5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0" spans="1:1">
      <c r="A40" s="2"/>
    </row>
    <row r="41" spans="1:1">
      <c r="A41" s="2"/>
    </row>
    <row r="42" spans="1:1">
      <c r="A42" s="2"/>
    </row>
    <row r="43" spans="1:1">
      <c r="A43" s="2"/>
    </row>
    <row r="44" spans="1:1">
      <c r="A44" s="2"/>
    </row>
    <row r="45" spans="1:1">
      <c r="A45" s="2"/>
    </row>
    <row r="46" spans="1:1">
      <c r="A46" s="2"/>
    </row>
    <row r="47" spans="1:1">
      <c r="A47" s="2"/>
    </row>
    <row r="48" spans="1:1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  <row r="54" spans="1:1">
      <c r="A54" s="2"/>
    </row>
    <row r="55" spans="1:1">
      <c r="A55" s="2"/>
    </row>
    <row r="56" spans="1:1">
      <c r="A56" s="2"/>
    </row>
    <row r="57" spans="1:1">
      <c r="A57" s="2"/>
    </row>
    <row r="58" spans="1:1">
      <c r="A58" s="2"/>
    </row>
    <row r="59" spans="1:1">
      <c r="A59" s="2"/>
    </row>
    <row r="60" spans="1:1">
      <c r="A60" s="2"/>
    </row>
    <row r="61" spans="1:1">
      <c r="A61" s="2"/>
    </row>
    <row r="62" spans="1:1">
      <c r="A62" s="2"/>
    </row>
    <row r="63" spans="1:1">
      <c r="A63" s="2"/>
    </row>
    <row r="64" spans="1:1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69" spans="1:1">
      <c r="A69" s="2"/>
    </row>
    <row r="70" spans="1:1">
      <c r="A70" s="2"/>
    </row>
    <row r="71" spans="1:1">
      <c r="A71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  <row r="118" spans="1:1">
      <c r="A118" s="2"/>
    </row>
    <row r="119" spans="1:1">
      <c r="A119" s="2"/>
    </row>
    <row r="120" spans="1:1">
      <c r="A120" s="2"/>
    </row>
    <row r="121" spans="1:1">
      <c r="A121" s="2"/>
    </row>
    <row r="122" spans="1:1">
      <c r="A122" s="2"/>
    </row>
    <row r="123" spans="1:1">
      <c r="A123" s="2"/>
    </row>
    <row r="124" spans="1:1">
      <c r="A124" s="2"/>
    </row>
    <row r="125" spans="1:1">
      <c r="A125" s="2"/>
    </row>
    <row r="126" spans="1:1">
      <c r="A126" s="2"/>
    </row>
    <row r="127" spans="1:1">
      <c r="A127" s="2"/>
    </row>
    <row r="128" spans="1:1">
      <c r="A128" s="2"/>
    </row>
    <row r="129" spans="1:1">
      <c r="A129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  <row r="136" spans="1:1">
      <c r="A136" s="2"/>
    </row>
    <row r="137" spans="1:1">
      <c r="A137" s="2"/>
    </row>
    <row r="138" spans="1:1">
      <c r="A138" s="2"/>
    </row>
    <row r="139" spans="1:1">
      <c r="A139" s="2"/>
    </row>
    <row r="140" spans="1:1">
      <c r="A140" s="2"/>
    </row>
    <row r="141" spans="1:1">
      <c r="A141" s="2"/>
    </row>
    <row r="142" spans="1:1">
      <c r="A142" s="2"/>
    </row>
    <row r="146" spans="1:1">
      <c r="A146"/>
    </row>
  </sheetData>
  <sortState ref="B5:D25">
    <sortCondition ref="C5"/>
  </sortState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C73FD-8A6C-41E8-AD9C-DD0DDD906013}">
  <sheetPr>
    <pageSetUpPr fitToPage="1"/>
  </sheetPr>
  <dimension ref="A2:E142"/>
  <sheetViews>
    <sheetView showGridLines="0" topLeftCell="A7" zoomScaleNormal="100" zoomScaleSheetLayoutView="90" workbookViewId="0">
      <selection activeCell="D10" sqref="D10"/>
    </sheetView>
  </sheetViews>
  <sheetFormatPr baseColWidth="10" defaultColWidth="10.73046875" defaultRowHeight="14.25"/>
  <cols>
    <col min="1" max="1" width="8.265625" style="4" customWidth="1"/>
    <col min="2" max="2" width="31.73046875" customWidth="1"/>
    <col min="3" max="3" width="29.73046875" bestFit="1" customWidth="1"/>
    <col min="4" max="4" width="30.3984375" bestFit="1" customWidth="1"/>
    <col min="10" max="10" width="22.265625" bestFit="1" customWidth="1"/>
    <col min="11" max="12" width="30.265625" bestFit="1" customWidth="1"/>
  </cols>
  <sheetData>
    <row r="2" spans="1:4" ht="28.5" customHeight="1">
      <c r="B2" s="72" t="s">
        <v>38</v>
      </c>
      <c r="C2" s="72"/>
      <c r="D2" s="72"/>
    </row>
    <row r="3" spans="1:4">
      <c r="A3" s="5"/>
    </row>
    <row r="4" spans="1:4" ht="14.65" thickBot="1">
      <c r="B4" s="41"/>
      <c r="C4" s="41"/>
      <c r="D4" s="41"/>
    </row>
    <row r="5" spans="1:4" ht="46.5" customHeight="1" thickBot="1">
      <c r="A5" s="5"/>
      <c r="B5" s="20" t="s">
        <v>39</v>
      </c>
      <c r="C5" s="19" t="s">
        <v>40</v>
      </c>
      <c r="D5" s="19" t="s">
        <v>41</v>
      </c>
    </row>
    <row r="6" spans="1:4" ht="30.75" customHeight="1" thickBot="1">
      <c r="A6" s="5"/>
      <c r="B6" s="21" t="s">
        <v>50</v>
      </c>
      <c r="C6" s="44">
        <v>44352</v>
      </c>
      <c r="D6" s="44">
        <v>44382</v>
      </c>
    </row>
    <row r="7" spans="1:4" ht="30.75" customHeight="1" thickBot="1">
      <c r="A7" s="5"/>
      <c r="B7" s="21" t="s">
        <v>52</v>
      </c>
      <c r="C7" s="44">
        <v>44396</v>
      </c>
      <c r="D7" s="44">
        <v>44410</v>
      </c>
    </row>
    <row r="8" spans="1:4" ht="30.75" customHeight="1" thickBot="1">
      <c r="A8" s="6"/>
      <c r="B8" s="21" t="s">
        <v>54</v>
      </c>
      <c r="C8" s="44">
        <v>44452</v>
      </c>
      <c r="D8" s="44">
        <v>44459</v>
      </c>
    </row>
    <row r="9" spans="1:4" ht="30.75" customHeight="1" thickBot="1">
      <c r="A9" s="5"/>
      <c r="B9" s="21" t="s">
        <v>55</v>
      </c>
      <c r="C9" s="44">
        <v>44480</v>
      </c>
      <c r="D9" s="44">
        <v>44487</v>
      </c>
    </row>
    <row r="10" spans="1:4" ht="30.75" customHeight="1" thickBot="1">
      <c r="A10" s="6"/>
      <c r="B10" s="21" t="s">
        <v>56</v>
      </c>
      <c r="C10" s="44">
        <v>44487</v>
      </c>
      <c r="D10" s="44">
        <v>44502</v>
      </c>
    </row>
    <row r="11" spans="1:4" ht="30.75" customHeight="1" thickBot="1">
      <c r="A11" s="5"/>
      <c r="B11" s="21" t="s">
        <v>57</v>
      </c>
      <c r="C11" s="44">
        <v>44508</v>
      </c>
      <c r="D11" s="44">
        <v>44515</v>
      </c>
    </row>
    <row r="12" spans="1:4" ht="30.75" customHeight="1" thickBot="1">
      <c r="A12" s="3"/>
      <c r="B12" s="21" t="s">
        <v>58</v>
      </c>
      <c r="C12" s="44">
        <v>44543</v>
      </c>
      <c r="D12" s="44">
        <v>44550</v>
      </c>
    </row>
    <row r="13" spans="1:4" ht="30.75" customHeight="1" thickBot="1">
      <c r="A13" s="2"/>
      <c r="B13" s="21" t="s">
        <v>59</v>
      </c>
      <c r="C13" s="44">
        <v>44571</v>
      </c>
      <c r="D13" s="44">
        <v>44578</v>
      </c>
    </row>
    <row r="14" spans="1:4" ht="30.75" customHeight="1" thickBot="1">
      <c r="A14" s="2"/>
      <c r="B14" s="21" t="s">
        <v>60</v>
      </c>
      <c r="C14" s="44">
        <v>44585</v>
      </c>
      <c r="D14" s="44">
        <v>44599</v>
      </c>
    </row>
    <row r="15" spans="1:4" ht="30.75" customHeight="1" thickBot="1">
      <c r="A15" s="7"/>
      <c r="B15" s="21" t="s">
        <v>61</v>
      </c>
      <c r="C15" s="44">
        <v>44599</v>
      </c>
      <c r="D15" s="44">
        <v>44606</v>
      </c>
    </row>
    <row r="16" spans="1:4" ht="30.75" customHeight="1" thickBot="1">
      <c r="A16" s="7"/>
      <c r="B16" s="21" t="s">
        <v>80</v>
      </c>
      <c r="C16" s="44">
        <v>44634</v>
      </c>
      <c r="D16" s="44">
        <v>44641</v>
      </c>
    </row>
    <row r="17" spans="1:5" ht="30.75" customHeight="1" thickBot="1">
      <c r="A17" s="5"/>
      <c r="B17" s="21" t="s">
        <v>62</v>
      </c>
      <c r="C17" s="44">
        <v>44669</v>
      </c>
      <c r="D17" s="44">
        <v>44683</v>
      </c>
    </row>
    <row r="18" spans="1:5" ht="30.75" customHeight="1" thickBot="1">
      <c r="A18" s="5"/>
      <c r="B18" s="21" t="s">
        <v>81</v>
      </c>
      <c r="C18" s="44">
        <v>44662</v>
      </c>
      <c r="D18" s="44">
        <v>44670</v>
      </c>
      <c r="E18" s="18"/>
    </row>
    <row r="19" spans="1:5" ht="30.75" customHeight="1" thickBot="1">
      <c r="A19" s="1"/>
      <c r="B19" s="21" t="s">
        <v>82</v>
      </c>
      <c r="C19" s="44">
        <v>44690</v>
      </c>
      <c r="D19" s="44">
        <v>44697</v>
      </c>
    </row>
    <row r="20" spans="1:5" ht="30.75" customHeight="1" thickBot="1">
      <c r="A20" s="2"/>
      <c r="B20" s="21" t="s">
        <v>83</v>
      </c>
      <c r="C20" s="44">
        <v>44716</v>
      </c>
      <c r="D20" s="44">
        <v>44746</v>
      </c>
    </row>
    <row r="21" spans="1:5" ht="30.75" customHeight="1" thickBot="1">
      <c r="A21" s="5"/>
      <c r="B21" s="21" t="s">
        <v>84</v>
      </c>
      <c r="C21" s="44">
        <v>44725</v>
      </c>
      <c r="D21" s="44">
        <v>44732</v>
      </c>
    </row>
    <row r="22" spans="1:5" ht="30.75" customHeight="1" thickBot="1">
      <c r="A22" s="5"/>
      <c r="B22" s="21" t="s">
        <v>85</v>
      </c>
      <c r="C22" s="44">
        <v>44753</v>
      </c>
      <c r="D22" s="44">
        <v>44760</v>
      </c>
    </row>
    <row r="23" spans="1:5" ht="33" customHeight="1" thickBot="1">
      <c r="A23" s="5"/>
      <c r="B23" s="21" t="s">
        <v>86</v>
      </c>
      <c r="C23" s="44">
        <v>44760</v>
      </c>
      <c r="D23" s="44">
        <v>44774</v>
      </c>
    </row>
    <row r="24" spans="1:5" ht="14.65" thickBot="1">
      <c r="A24" s="2"/>
      <c r="B24" s="21" t="s">
        <v>87</v>
      </c>
      <c r="C24" s="44">
        <v>44781</v>
      </c>
      <c r="D24" s="44">
        <v>44788</v>
      </c>
    </row>
    <row r="25" spans="1:5" ht="33" customHeight="1" thickBot="1">
      <c r="A25" s="2"/>
      <c r="B25" s="21" t="s">
        <v>88</v>
      </c>
      <c r="C25" s="44">
        <v>44816</v>
      </c>
      <c r="D25" s="44">
        <v>44823</v>
      </c>
    </row>
    <row r="26" spans="1:5" ht="33" customHeight="1" thickBot="1">
      <c r="A26" s="2"/>
      <c r="B26" s="21" t="s">
        <v>89</v>
      </c>
      <c r="C26" s="44">
        <v>44844</v>
      </c>
      <c r="D26" s="44">
        <v>44851</v>
      </c>
    </row>
    <row r="27" spans="1:5" ht="33" customHeight="1" thickBot="1">
      <c r="A27" s="2"/>
      <c r="B27" s="21" t="s">
        <v>90</v>
      </c>
      <c r="C27" s="44">
        <v>44858</v>
      </c>
      <c r="D27" s="44">
        <v>44872</v>
      </c>
    </row>
    <row r="28" spans="1:5" ht="33" customHeight="1" thickBot="1">
      <c r="A28" s="2"/>
      <c r="B28" s="21" t="s">
        <v>91</v>
      </c>
      <c r="C28" s="44">
        <v>44879</v>
      </c>
      <c r="D28" s="44">
        <v>44886</v>
      </c>
    </row>
    <row r="29" spans="1:5" ht="33" customHeight="1" thickBot="1">
      <c r="A29" s="2"/>
      <c r="B29" s="21" t="s">
        <v>92</v>
      </c>
      <c r="C29" s="44">
        <v>44907</v>
      </c>
      <c r="D29" s="44">
        <v>44914</v>
      </c>
    </row>
    <row r="30" spans="1:5" ht="33" customHeight="1" thickBot="1">
      <c r="A30" s="2"/>
      <c r="B30" s="21" t="s">
        <v>93</v>
      </c>
      <c r="C30" s="44">
        <v>44935</v>
      </c>
      <c r="D30" s="44">
        <v>44942</v>
      </c>
    </row>
    <row r="31" spans="1:5" ht="33" customHeight="1" thickBot="1">
      <c r="A31" s="2"/>
      <c r="B31" s="21" t="s">
        <v>94</v>
      </c>
      <c r="C31" s="44">
        <v>44949</v>
      </c>
      <c r="D31" s="44">
        <v>44963</v>
      </c>
    </row>
    <row r="32" spans="1:5" ht="33" customHeight="1" thickBot="1">
      <c r="A32" s="2"/>
      <c r="B32" s="21" t="s">
        <v>95</v>
      </c>
      <c r="C32" s="44">
        <v>44963</v>
      </c>
      <c r="D32" s="44">
        <v>44970</v>
      </c>
    </row>
    <row r="33" spans="1:4" ht="33" customHeight="1" thickBot="1">
      <c r="A33" s="2"/>
      <c r="B33" s="21" t="s">
        <v>96</v>
      </c>
      <c r="C33" s="44">
        <v>45033</v>
      </c>
      <c r="D33" s="44">
        <v>45048</v>
      </c>
    </row>
    <row r="34" spans="1:4">
      <c r="A34" s="2"/>
    </row>
    <row r="35" spans="1:4">
      <c r="A35" s="2"/>
    </row>
    <row r="36" spans="1:4">
      <c r="A36" s="2"/>
    </row>
    <row r="37" spans="1:4">
      <c r="A37" s="2"/>
    </row>
    <row r="38" spans="1:4">
      <c r="A38" s="2"/>
    </row>
    <row r="39" spans="1:4">
      <c r="A39" s="2"/>
    </row>
    <row r="40" spans="1:4">
      <c r="A40" s="2"/>
    </row>
    <row r="41" spans="1:4">
      <c r="A41" s="2"/>
    </row>
    <row r="42" spans="1:4">
      <c r="A42" s="2"/>
    </row>
    <row r="43" spans="1:4">
      <c r="A43" s="2"/>
    </row>
    <row r="44" spans="1:4">
      <c r="A44" s="2"/>
    </row>
    <row r="45" spans="1:4">
      <c r="A45" s="2"/>
    </row>
    <row r="46" spans="1:4">
      <c r="A46" s="2"/>
    </row>
    <row r="47" spans="1:4">
      <c r="A47" s="2"/>
    </row>
    <row r="48" spans="1:4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  <row r="54" spans="1:1">
      <c r="A54" s="2"/>
    </row>
    <row r="55" spans="1:1">
      <c r="A55" s="2"/>
    </row>
    <row r="56" spans="1:1">
      <c r="A56" s="2"/>
    </row>
    <row r="57" spans="1:1">
      <c r="A57" s="2"/>
    </row>
    <row r="58" spans="1:1">
      <c r="A58" s="2"/>
    </row>
    <row r="59" spans="1:1">
      <c r="A59" s="2"/>
    </row>
    <row r="60" spans="1:1">
      <c r="A60" s="2"/>
    </row>
    <row r="61" spans="1:1">
      <c r="A61" s="2"/>
    </row>
    <row r="62" spans="1:1">
      <c r="A62" s="2"/>
    </row>
    <row r="63" spans="1:1">
      <c r="A63" s="2"/>
    </row>
    <row r="64" spans="1:1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69" spans="1:1">
      <c r="A69" s="2"/>
    </row>
    <row r="70" spans="1:1">
      <c r="A70" s="2"/>
    </row>
    <row r="71" spans="1:1">
      <c r="A71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  <row r="118" spans="1:1">
      <c r="A118" s="2"/>
    </row>
    <row r="119" spans="1:1">
      <c r="A119" s="2"/>
    </row>
    <row r="120" spans="1:1">
      <c r="A120" s="2"/>
    </row>
    <row r="121" spans="1:1">
      <c r="A121" s="2"/>
    </row>
    <row r="122" spans="1:1">
      <c r="A122" s="2"/>
    </row>
    <row r="123" spans="1:1">
      <c r="A123" s="2"/>
    </row>
    <row r="124" spans="1:1">
      <c r="A124" s="2"/>
    </row>
    <row r="125" spans="1:1">
      <c r="A125" s="2"/>
    </row>
    <row r="126" spans="1:1">
      <c r="A126" s="2"/>
    </row>
    <row r="127" spans="1:1">
      <c r="A127" s="2"/>
    </row>
    <row r="128" spans="1:1">
      <c r="A128" s="2"/>
    </row>
    <row r="129" spans="1:1">
      <c r="A129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  <row r="136" spans="1:1">
      <c r="A136" s="2"/>
    </row>
    <row r="137" spans="1:1">
      <c r="A137" s="2"/>
    </row>
    <row r="138" spans="1:1">
      <c r="A138" s="2"/>
    </row>
    <row r="142" spans="1:1">
      <c r="A142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50FD0-18A1-4348-8AB8-37E2404E781B}">
  <sheetPr>
    <pageSetUpPr fitToPage="1"/>
  </sheetPr>
  <dimension ref="A2:E132"/>
  <sheetViews>
    <sheetView showGridLines="0" topLeftCell="A4" zoomScaleNormal="100" zoomScaleSheetLayoutView="90" workbookViewId="0">
      <selection activeCell="C6" sqref="C6"/>
    </sheetView>
  </sheetViews>
  <sheetFormatPr baseColWidth="10" defaultColWidth="10.73046875" defaultRowHeight="14.25"/>
  <cols>
    <col min="1" max="1" width="8.265625" style="4" customWidth="1"/>
    <col min="2" max="2" width="31.73046875" customWidth="1"/>
    <col min="3" max="3" width="29.73046875" bestFit="1" customWidth="1"/>
    <col min="4" max="4" width="30.3984375" bestFit="1" customWidth="1"/>
    <col min="10" max="10" width="22.265625" bestFit="1" customWidth="1"/>
    <col min="11" max="12" width="30.265625" bestFit="1" customWidth="1"/>
  </cols>
  <sheetData>
    <row r="2" spans="1:4" ht="28.5" customHeight="1">
      <c r="B2" s="72" t="s">
        <v>38</v>
      </c>
      <c r="C2" s="72"/>
      <c r="D2" s="72"/>
    </row>
    <row r="3" spans="1:4">
      <c r="A3" s="5"/>
    </row>
    <row r="4" spans="1:4" ht="14.65" thickBot="1">
      <c r="B4" s="41"/>
      <c r="C4" s="41"/>
      <c r="D4" s="41"/>
    </row>
    <row r="5" spans="1:4" ht="46.5" customHeight="1" thickBot="1">
      <c r="A5" s="5"/>
      <c r="B5" s="20" t="s">
        <v>39</v>
      </c>
      <c r="C5" s="19" t="s">
        <v>40</v>
      </c>
      <c r="D5" s="19" t="s">
        <v>41</v>
      </c>
    </row>
    <row r="6" spans="1:4" ht="30.75" customHeight="1" thickBot="1">
      <c r="A6" s="5"/>
      <c r="B6" s="21" t="s">
        <v>95</v>
      </c>
      <c r="C6" s="44">
        <v>44963</v>
      </c>
      <c r="D6" s="44">
        <v>44970</v>
      </c>
    </row>
    <row r="7" spans="1:4" ht="30.75" customHeight="1" thickBot="1">
      <c r="A7" s="5"/>
      <c r="B7" s="21" t="s">
        <v>97</v>
      </c>
      <c r="C7" s="44">
        <v>44998</v>
      </c>
      <c r="D7" s="44">
        <v>45005</v>
      </c>
    </row>
    <row r="8" spans="1:4" ht="30.75" customHeight="1" thickBot="1">
      <c r="A8" s="6"/>
      <c r="B8" s="21" t="s">
        <v>96</v>
      </c>
      <c r="C8" s="44">
        <v>45033</v>
      </c>
      <c r="D8" s="44">
        <v>45048</v>
      </c>
    </row>
    <row r="9" spans="1:4" ht="30.75" customHeight="1" thickBot="1">
      <c r="A9" s="5"/>
      <c r="B9" s="21" t="s">
        <v>98</v>
      </c>
      <c r="C9" s="44">
        <v>45026</v>
      </c>
      <c r="D9" s="44">
        <v>45033</v>
      </c>
    </row>
    <row r="10" spans="1:4" ht="30.75" customHeight="1" thickBot="1">
      <c r="A10" s="6"/>
      <c r="B10" s="21" t="s">
        <v>99</v>
      </c>
      <c r="C10" s="44">
        <v>45054</v>
      </c>
      <c r="D10" s="44">
        <v>45061</v>
      </c>
    </row>
    <row r="11" spans="1:4" ht="30.75" customHeight="1" thickBot="1">
      <c r="A11" s="5"/>
      <c r="B11" s="21" t="s">
        <v>100</v>
      </c>
      <c r="C11" s="44">
        <v>45080</v>
      </c>
      <c r="D11" s="44">
        <v>45110</v>
      </c>
    </row>
    <row r="12" spans="1:4" ht="30.75" customHeight="1" thickBot="1">
      <c r="A12" s="3"/>
      <c r="B12" s="21" t="s">
        <v>101</v>
      </c>
      <c r="C12" s="44">
        <v>45089</v>
      </c>
      <c r="D12" s="44">
        <v>45096</v>
      </c>
    </row>
    <row r="13" spans="1:4" ht="30.75" customHeight="1" thickBot="1">
      <c r="A13" s="2"/>
      <c r="B13" s="21" t="s">
        <v>102</v>
      </c>
      <c r="C13" s="44">
        <v>45117</v>
      </c>
      <c r="D13" s="44">
        <v>45124</v>
      </c>
    </row>
    <row r="14" spans="1:4" ht="30.75" customHeight="1" thickBot="1">
      <c r="A14" s="2"/>
      <c r="B14" s="21" t="s">
        <v>86</v>
      </c>
      <c r="C14" s="44">
        <v>45131</v>
      </c>
      <c r="D14" s="44">
        <v>45145</v>
      </c>
    </row>
    <row r="15" spans="1:4" ht="30.75" customHeight="1" thickBot="1">
      <c r="A15" s="7"/>
      <c r="B15" s="21" t="s">
        <v>103</v>
      </c>
      <c r="C15" s="44">
        <v>45152</v>
      </c>
      <c r="D15" s="44">
        <v>45159</v>
      </c>
    </row>
    <row r="16" spans="1:4" ht="30.75" customHeight="1" thickBot="1">
      <c r="A16" s="7"/>
      <c r="B16" s="21" t="s">
        <v>104</v>
      </c>
      <c r="C16" s="44">
        <v>45180</v>
      </c>
      <c r="D16" s="44">
        <v>45187</v>
      </c>
    </row>
    <row r="17" spans="1:5" ht="30.75" customHeight="1" thickBot="1">
      <c r="A17" s="5"/>
      <c r="B17" s="21" t="s">
        <v>105</v>
      </c>
      <c r="C17" s="44">
        <v>45208</v>
      </c>
      <c r="D17" s="44">
        <v>45215</v>
      </c>
    </row>
    <row r="18" spans="1:5" ht="30.75" customHeight="1" thickBot="1">
      <c r="A18" s="5"/>
      <c r="B18" s="21" t="s">
        <v>106</v>
      </c>
      <c r="C18" s="44">
        <v>45222</v>
      </c>
      <c r="D18" s="44">
        <v>45236</v>
      </c>
      <c r="E18" s="18"/>
    </row>
    <row r="19" spans="1:5" ht="30.75" customHeight="1" thickBot="1">
      <c r="A19" s="1"/>
      <c r="B19" s="21" t="s">
        <v>107</v>
      </c>
      <c r="C19" s="44">
        <v>45243</v>
      </c>
      <c r="D19" s="44">
        <v>45250</v>
      </c>
    </row>
    <row r="20" spans="1:5" ht="30.75" customHeight="1" thickBot="1">
      <c r="A20" s="2"/>
      <c r="B20" s="21" t="s">
        <v>108</v>
      </c>
      <c r="C20" s="44">
        <v>45271</v>
      </c>
      <c r="D20" s="44">
        <v>45278</v>
      </c>
    </row>
    <row r="21" spans="1:5" ht="30.75" customHeight="1" thickBot="1">
      <c r="A21" s="5"/>
      <c r="B21" s="21" t="s">
        <v>109</v>
      </c>
      <c r="C21" s="44">
        <v>45299</v>
      </c>
      <c r="D21" s="44">
        <v>45306</v>
      </c>
    </row>
    <row r="22" spans="1:5" ht="30.75" customHeight="1" thickBot="1">
      <c r="A22" s="5"/>
      <c r="B22" s="21" t="s">
        <v>110</v>
      </c>
      <c r="C22" s="44">
        <v>45313</v>
      </c>
      <c r="D22" s="44">
        <v>45327</v>
      </c>
    </row>
    <row r="23" spans="1:5" ht="33" customHeight="1" thickBot="1">
      <c r="A23" s="5"/>
      <c r="B23" s="21" t="s">
        <v>111</v>
      </c>
      <c r="C23" s="44">
        <v>45334</v>
      </c>
      <c r="D23" s="44">
        <v>45341</v>
      </c>
    </row>
    <row r="24" spans="1:5">
      <c r="A24" s="2"/>
    </row>
    <row r="25" spans="1:5">
      <c r="A25" s="2"/>
    </row>
    <row r="26" spans="1:5">
      <c r="A26" s="2"/>
    </row>
    <row r="27" spans="1:5">
      <c r="A27" s="2"/>
    </row>
    <row r="28" spans="1:5">
      <c r="A28" s="2"/>
    </row>
    <row r="29" spans="1:5">
      <c r="A29" s="2"/>
    </row>
    <row r="30" spans="1:5">
      <c r="A30" s="2"/>
    </row>
    <row r="31" spans="1:5">
      <c r="A31" s="2"/>
    </row>
    <row r="32" spans="1:5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0" spans="1:1">
      <c r="A40" s="2"/>
    </row>
    <row r="41" spans="1:1">
      <c r="A41" s="2"/>
    </row>
    <row r="42" spans="1:1">
      <c r="A42" s="2"/>
    </row>
    <row r="43" spans="1:1">
      <c r="A43" s="2"/>
    </row>
    <row r="44" spans="1:1">
      <c r="A44" s="2"/>
    </row>
    <row r="45" spans="1:1">
      <c r="A45" s="2"/>
    </row>
    <row r="46" spans="1:1">
      <c r="A46" s="2"/>
    </row>
    <row r="47" spans="1:1">
      <c r="A47" s="2"/>
    </row>
    <row r="48" spans="1:1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  <row r="54" spans="1:1">
      <c r="A54" s="2"/>
    </row>
    <row r="55" spans="1:1">
      <c r="A55" s="2"/>
    </row>
    <row r="56" spans="1:1">
      <c r="A56" s="2"/>
    </row>
    <row r="57" spans="1:1">
      <c r="A57" s="2"/>
    </row>
    <row r="58" spans="1:1">
      <c r="A58" s="2"/>
    </row>
    <row r="59" spans="1:1">
      <c r="A59" s="2"/>
    </row>
    <row r="60" spans="1:1">
      <c r="A60" s="2"/>
    </row>
    <row r="61" spans="1:1">
      <c r="A61" s="2"/>
    </row>
    <row r="62" spans="1:1">
      <c r="A62" s="2"/>
    </row>
    <row r="63" spans="1:1">
      <c r="A63" s="2"/>
    </row>
    <row r="64" spans="1:1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69" spans="1:1">
      <c r="A69" s="2"/>
    </row>
    <row r="70" spans="1:1">
      <c r="A70" s="2"/>
    </row>
    <row r="71" spans="1:1">
      <c r="A71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  <row r="118" spans="1:1">
      <c r="A118" s="2"/>
    </row>
    <row r="119" spans="1:1">
      <c r="A119" s="2"/>
    </row>
    <row r="120" spans="1:1">
      <c r="A120" s="2"/>
    </row>
    <row r="121" spans="1:1">
      <c r="A121" s="2"/>
    </row>
    <row r="122" spans="1:1">
      <c r="A122" s="2"/>
    </row>
    <row r="123" spans="1:1">
      <c r="A123" s="2"/>
    </row>
    <row r="124" spans="1:1">
      <c r="A124" s="2"/>
    </row>
    <row r="125" spans="1:1">
      <c r="A125" s="2"/>
    </row>
    <row r="126" spans="1:1">
      <c r="A126" s="2"/>
    </row>
    <row r="127" spans="1:1">
      <c r="A127" s="2"/>
    </row>
    <row r="128" spans="1:1">
      <c r="A128" s="2"/>
    </row>
    <row r="132" spans="1:1">
      <c r="A132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S170"/>
  <sheetViews>
    <sheetView showGridLines="0" topLeftCell="A37" zoomScale="90" zoomScaleNormal="90" zoomScaleSheetLayoutView="90" workbookViewId="0">
      <selection activeCell="C66" sqref="C66"/>
    </sheetView>
  </sheetViews>
  <sheetFormatPr baseColWidth="10" defaultColWidth="11.3984375" defaultRowHeight="13.5"/>
  <cols>
    <col min="1" max="1" width="7.3984375" style="9" customWidth="1"/>
    <col min="2" max="2" width="7.265625" style="9" customWidth="1"/>
    <col min="3" max="3" width="79.265625" style="9" bestFit="1" customWidth="1"/>
    <col min="4" max="4" width="37.73046875" style="9" bestFit="1" customWidth="1"/>
    <col min="5" max="5" width="36.73046875" style="9" bestFit="1" customWidth="1"/>
    <col min="6" max="9" width="18.3984375" style="9" bestFit="1" customWidth="1"/>
    <col min="10" max="10" width="19.73046875" style="9" bestFit="1" customWidth="1"/>
    <col min="11" max="11" width="19.73046875" style="9" customWidth="1"/>
    <col min="12" max="12" width="19.73046875" style="9" bestFit="1" customWidth="1"/>
    <col min="13" max="13" width="18.3984375" style="9" bestFit="1" customWidth="1"/>
    <col min="14" max="14" width="19.73046875" style="9" bestFit="1" customWidth="1"/>
    <col min="15" max="15" width="18.73046875" style="9" customWidth="1"/>
    <col min="16" max="18" width="19.73046875" style="9" bestFit="1" customWidth="1"/>
    <col min="19" max="19" width="21.265625" style="9" bestFit="1" customWidth="1"/>
    <col min="20" max="16384" width="11.3984375" style="9"/>
  </cols>
  <sheetData>
    <row r="1" spans="1:19" ht="33.75" customHeight="1">
      <c r="C1" s="82" t="s">
        <v>112</v>
      </c>
      <c r="D1" s="82"/>
      <c r="E1" s="82"/>
      <c r="F1" s="82"/>
      <c r="G1" s="82"/>
      <c r="H1" s="82"/>
      <c r="I1" s="82"/>
      <c r="J1" s="82"/>
      <c r="K1" s="82"/>
      <c r="L1" s="25"/>
    </row>
    <row r="2" spans="1:19" ht="14.25" customHeight="1">
      <c r="C2" s="82"/>
      <c r="D2" s="82"/>
      <c r="E2" s="82"/>
      <c r="F2" s="82"/>
      <c r="G2" s="82"/>
      <c r="H2" s="82"/>
      <c r="I2" s="82"/>
      <c r="J2" s="82"/>
      <c r="K2" s="82"/>
    </row>
    <row r="3" spans="1:19" ht="15" customHeight="1">
      <c r="A3" s="26"/>
      <c r="C3" s="71" t="s">
        <v>2</v>
      </c>
      <c r="D3" s="71"/>
      <c r="E3" s="71"/>
      <c r="F3" s="71"/>
      <c r="G3" s="71"/>
      <c r="H3" s="71"/>
      <c r="I3" s="71"/>
      <c r="J3" s="71"/>
      <c r="K3" s="71"/>
    </row>
    <row r="4" spans="1:19" ht="15" customHeight="1">
      <c r="A4" s="26"/>
      <c r="C4" s="71"/>
      <c r="D4" s="71"/>
      <c r="E4" s="71"/>
      <c r="F4" s="71"/>
      <c r="G4" s="71"/>
      <c r="H4" s="71"/>
      <c r="I4" s="71"/>
      <c r="J4" s="71"/>
      <c r="K4" s="71"/>
    </row>
    <row r="5" spans="1:19" ht="15" customHeight="1" thickBot="1">
      <c r="A5" s="26"/>
    </row>
    <row r="6" spans="1:19" s="10" customFormat="1" ht="15.4" thickTop="1" thickBot="1">
      <c r="C6" s="13" t="s">
        <v>3</v>
      </c>
      <c r="D6" s="92" t="s">
        <v>4</v>
      </c>
      <c r="E6" s="92"/>
      <c r="G6" s="9"/>
      <c r="H6" s="9"/>
      <c r="I6" s="9"/>
      <c r="J6" s="9"/>
      <c r="K6" s="9"/>
      <c r="L6" s="9"/>
    </row>
    <row r="7" spans="1:19" ht="15.75" customHeight="1" thickTop="1" thickBot="1">
      <c r="C7" s="14" t="s">
        <v>5</v>
      </c>
      <c r="D7" s="87" t="s">
        <v>113</v>
      </c>
      <c r="E7" s="87"/>
      <c r="F7" s="42" t="s">
        <v>114</v>
      </c>
      <c r="G7" s="42" t="s">
        <v>115</v>
      </c>
      <c r="H7" s="42" t="s">
        <v>116</v>
      </c>
      <c r="I7" s="42" t="s">
        <v>117</v>
      </c>
      <c r="J7" s="42" t="s">
        <v>118</v>
      </c>
      <c r="K7" s="42" t="s">
        <v>119</v>
      </c>
      <c r="L7" s="42" t="s">
        <v>120</v>
      </c>
      <c r="M7" s="42" t="s">
        <v>121</v>
      </c>
      <c r="N7" s="42" t="s">
        <v>122</v>
      </c>
      <c r="O7" s="42" t="s">
        <v>123</v>
      </c>
      <c r="P7" s="42" t="s">
        <v>124</v>
      </c>
      <c r="Q7" s="42" t="s">
        <v>125</v>
      </c>
      <c r="R7" s="42" t="s">
        <v>126</v>
      </c>
      <c r="S7" s="42" t="s">
        <v>127</v>
      </c>
    </row>
    <row r="8" spans="1:19" ht="14.25" thickTop="1" thickBot="1">
      <c r="C8" s="15" t="s">
        <v>11</v>
      </c>
      <c r="D8" s="65">
        <v>1979998</v>
      </c>
      <c r="E8" s="66"/>
      <c r="F8" s="46">
        <v>1979998</v>
      </c>
      <c r="G8" s="46">
        <v>70979989</v>
      </c>
      <c r="H8" s="46">
        <v>70979989</v>
      </c>
      <c r="I8" s="46">
        <v>70979989</v>
      </c>
      <c r="J8" s="46">
        <v>131999998</v>
      </c>
      <c r="K8" s="46">
        <v>131999998</v>
      </c>
      <c r="L8" s="46">
        <v>131999998</v>
      </c>
      <c r="M8" s="46">
        <v>131999998</v>
      </c>
      <c r="N8" s="46">
        <v>131999998</v>
      </c>
      <c r="O8" s="46">
        <v>131999998</v>
      </c>
      <c r="P8" s="46">
        <v>131999998</v>
      </c>
      <c r="Q8" s="46">
        <v>131999998</v>
      </c>
      <c r="R8" s="46">
        <v>131999998</v>
      </c>
      <c r="S8" s="46">
        <v>131999998</v>
      </c>
    </row>
    <row r="9" spans="1:19" ht="14.25" thickTop="1" thickBot="1">
      <c r="C9" s="15" t="s">
        <v>12</v>
      </c>
      <c r="D9" s="93">
        <v>24</v>
      </c>
      <c r="E9" s="93"/>
      <c r="F9" s="55" t="s">
        <v>128</v>
      </c>
      <c r="G9" s="45" t="s">
        <v>128</v>
      </c>
      <c r="H9" s="45" t="s">
        <v>128</v>
      </c>
      <c r="I9" s="45" t="s">
        <v>128</v>
      </c>
      <c r="J9" s="45" t="s">
        <v>128</v>
      </c>
      <c r="K9" s="45" t="s">
        <v>128</v>
      </c>
      <c r="L9" s="45" t="s">
        <v>128</v>
      </c>
      <c r="M9" s="45" t="s">
        <v>128</v>
      </c>
      <c r="N9" s="45" t="s">
        <v>128</v>
      </c>
      <c r="O9" s="45" t="s">
        <v>128</v>
      </c>
      <c r="P9" s="45" t="s">
        <v>128</v>
      </c>
      <c r="Q9" s="45" t="s">
        <v>128</v>
      </c>
      <c r="R9" s="45" t="s">
        <v>128</v>
      </c>
      <c r="S9" s="55" t="s">
        <v>128</v>
      </c>
    </row>
    <row r="10" spans="1:19" ht="14.25" thickTop="1" thickBot="1">
      <c r="C10" s="15" t="s">
        <v>13</v>
      </c>
      <c r="D10" s="93">
        <f>INT(D8/24/1.0026)</f>
        <v>82285</v>
      </c>
      <c r="E10" s="93"/>
      <c r="F10" s="46">
        <f t="shared" ref="F10:S10" si="0">INT(F8/24/1.0026)</f>
        <v>82285</v>
      </c>
      <c r="G10" s="46">
        <f t="shared" si="0"/>
        <v>2949829</v>
      </c>
      <c r="H10" s="46">
        <f t="shared" si="0"/>
        <v>2949829</v>
      </c>
      <c r="I10" s="46">
        <f t="shared" si="0"/>
        <v>2949829</v>
      </c>
      <c r="J10" s="46">
        <f t="shared" si="0"/>
        <v>5485737</v>
      </c>
      <c r="K10" s="46">
        <f t="shared" si="0"/>
        <v>5485737</v>
      </c>
      <c r="L10" s="46">
        <f t="shared" si="0"/>
        <v>5485737</v>
      </c>
      <c r="M10" s="46">
        <f t="shared" si="0"/>
        <v>5485737</v>
      </c>
      <c r="N10" s="46">
        <f t="shared" si="0"/>
        <v>5485737</v>
      </c>
      <c r="O10" s="46">
        <f t="shared" si="0"/>
        <v>5485737</v>
      </c>
      <c r="P10" s="46">
        <f t="shared" si="0"/>
        <v>5485737</v>
      </c>
      <c r="Q10" s="46">
        <f t="shared" si="0"/>
        <v>5485737</v>
      </c>
      <c r="R10" s="46">
        <f t="shared" si="0"/>
        <v>5485737</v>
      </c>
      <c r="S10" s="55">
        <f t="shared" si="0"/>
        <v>5485737</v>
      </c>
    </row>
    <row r="11" spans="1:19" ht="14.25" thickTop="1" thickBot="1">
      <c r="C11" s="15" t="s">
        <v>14</v>
      </c>
      <c r="D11" s="89">
        <f>ROUND(D9/24/1.0026,0)</f>
        <v>1</v>
      </c>
      <c r="E11" s="90"/>
      <c r="F11" s="55" t="s">
        <v>128</v>
      </c>
      <c r="G11" s="45" t="s">
        <v>128</v>
      </c>
      <c r="H11" s="45" t="s">
        <v>128</v>
      </c>
      <c r="I11" s="45" t="s">
        <v>128</v>
      </c>
      <c r="J11" s="45" t="s">
        <v>128</v>
      </c>
      <c r="K11" s="45" t="s">
        <v>128</v>
      </c>
      <c r="L11" s="45" t="s">
        <v>128</v>
      </c>
      <c r="M11" s="45" t="s">
        <v>128</v>
      </c>
      <c r="N11" s="45" t="s">
        <v>128</v>
      </c>
      <c r="O11" s="45" t="s">
        <v>128</v>
      </c>
      <c r="P11" s="45" t="s">
        <v>128</v>
      </c>
      <c r="Q11" s="45" t="s">
        <v>128</v>
      </c>
      <c r="R11" s="45" t="s">
        <v>128</v>
      </c>
      <c r="S11" s="55" t="s">
        <v>128</v>
      </c>
    </row>
    <row r="12" spans="1:19" ht="14.25" thickTop="1" thickBot="1">
      <c r="C12" s="15" t="s">
        <v>15</v>
      </c>
      <c r="D12" s="63">
        <f>D11/D10</f>
        <v>1.2152883271556176E-5</v>
      </c>
      <c r="E12" s="64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</row>
    <row r="13" spans="1:19" ht="20.25" customHeight="1" thickTop="1" thickBot="1">
      <c r="C13"/>
    </row>
    <row r="14" spans="1:19" ht="41.25" thickTop="1" thickBot="1">
      <c r="C14" s="15" t="s">
        <v>16</v>
      </c>
      <c r="D14" s="42" t="s">
        <v>129</v>
      </c>
      <c r="E14" s="42" t="s">
        <v>130</v>
      </c>
    </row>
    <row r="15" spans="1:19" ht="14.25" thickTop="1" thickBot="1">
      <c r="C15" s="15" t="s">
        <v>131</v>
      </c>
      <c r="D15" s="16">
        <v>232.9385</v>
      </c>
      <c r="E15" s="24">
        <v>9.6806000000000003E-2</v>
      </c>
      <c r="F15" s="47"/>
    </row>
    <row r="16" spans="1:19" s="10" customFormat="1" ht="14.25" thickTop="1" thickBot="1">
      <c r="C16" s="15" t="s">
        <v>20</v>
      </c>
      <c r="D16" s="17"/>
      <c r="E16" s="24">
        <f>D16/1.0026/24/12</f>
        <v>0</v>
      </c>
      <c r="F16" s="53"/>
    </row>
    <row r="17" spans="3:19" ht="20.25" customHeight="1" thickTop="1" thickBot="1">
      <c r="C17"/>
    </row>
    <row r="18" spans="3:19" s="10" customFormat="1" ht="15.4" thickTop="1" thickBot="1">
      <c r="C18" s="52" t="s">
        <v>3</v>
      </c>
      <c r="D18" s="92" t="s">
        <v>21</v>
      </c>
      <c r="E18" s="92"/>
      <c r="G18" s="9"/>
      <c r="H18" s="9"/>
      <c r="I18" s="9"/>
      <c r="J18" s="9"/>
      <c r="K18" s="9"/>
      <c r="L18" s="9"/>
    </row>
    <row r="19" spans="3:19" ht="15.75" customHeight="1" thickTop="1" thickBot="1">
      <c r="C19" s="14" t="s">
        <v>5</v>
      </c>
      <c r="D19" s="87" t="s">
        <v>113</v>
      </c>
      <c r="E19" s="87"/>
      <c r="F19" s="42" t="s">
        <v>114</v>
      </c>
      <c r="G19" s="42" t="s">
        <v>115</v>
      </c>
      <c r="H19" s="42" t="s">
        <v>116</v>
      </c>
      <c r="I19" s="42" t="s">
        <v>117</v>
      </c>
      <c r="J19" s="42" t="s">
        <v>118</v>
      </c>
      <c r="K19" s="42" t="s">
        <v>119</v>
      </c>
      <c r="L19" s="42" t="s">
        <v>120</v>
      </c>
      <c r="M19" s="42" t="s">
        <v>121</v>
      </c>
      <c r="N19" s="42" t="s">
        <v>122</v>
      </c>
      <c r="O19" s="42" t="s">
        <v>123</v>
      </c>
      <c r="P19" s="42" t="s">
        <v>124</v>
      </c>
      <c r="Q19" s="42" t="s">
        <v>125</v>
      </c>
      <c r="R19" s="42" t="s">
        <v>126</v>
      </c>
      <c r="S19" s="42" t="s">
        <v>127</v>
      </c>
    </row>
    <row r="20" spans="3:19" ht="14.25" thickTop="1" thickBot="1">
      <c r="C20" s="15" t="s">
        <v>11</v>
      </c>
      <c r="D20" s="93">
        <v>25700977</v>
      </c>
      <c r="E20" s="93"/>
      <c r="F20" s="46">
        <v>25700977</v>
      </c>
      <c r="G20" s="46">
        <v>141192989</v>
      </c>
      <c r="H20" s="46">
        <v>155112991</v>
      </c>
      <c r="I20" s="46">
        <v>155112991</v>
      </c>
      <c r="J20" s="46">
        <v>177412989</v>
      </c>
      <c r="K20" s="46">
        <v>177412989</v>
      </c>
      <c r="L20" s="46">
        <v>177412989</v>
      </c>
      <c r="M20" s="46">
        <v>179999986</v>
      </c>
      <c r="N20" s="46">
        <v>179999986</v>
      </c>
      <c r="O20" s="46">
        <v>179999986</v>
      </c>
      <c r="P20" s="46">
        <v>179999986</v>
      </c>
      <c r="Q20" s="46">
        <v>179999986</v>
      </c>
      <c r="R20" s="46">
        <v>179999986</v>
      </c>
      <c r="S20" s="55">
        <v>179999986</v>
      </c>
    </row>
    <row r="21" spans="3:19" ht="14.25" thickTop="1" thickBot="1">
      <c r="C21" s="15" t="s">
        <v>12</v>
      </c>
      <c r="D21" s="93">
        <v>264700</v>
      </c>
      <c r="E21" s="93"/>
      <c r="F21" s="55" t="s">
        <v>128</v>
      </c>
      <c r="G21" s="45" t="s">
        <v>128</v>
      </c>
      <c r="H21" s="45" t="s">
        <v>128</v>
      </c>
      <c r="I21" s="55" t="s">
        <v>128</v>
      </c>
      <c r="J21" s="55" t="s">
        <v>128</v>
      </c>
      <c r="K21" s="55" t="s">
        <v>128</v>
      </c>
      <c r="L21" s="55" t="s">
        <v>128</v>
      </c>
      <c r="M21" s="45" t="s">
        <v>128</v>
      </c>
      <c r="N21" s="45" t="s">
        <v>128</v>
      </c>
      <c r="O21" s="45" t="s">
        <v>128</v>
      </c>
      <c r="P21" s="45" t="s">
        <v>128</v>
      </c>
      <c r="Q21" s="45" t="s">
        <v>128</v>
      </c>
      <c r="R21" s="45" t="s">
        <v>128</v>
      </c>
      <c r="S21" s="45" t="s">
        <v>128</v>
      </c>
    </row>
    <row r="22" spans="3:19" ht="14.25" thickTop="1" thickBot="1">
      <c r="C22" s="15" t="s">
        <v>13</v>
      </c>
      <c r="D22" s="93">
        <f>INT(D20/24/1.0026)</f>
        <v>1068096</v>
      </c>
      <c r="E22" s="93"/>
      <c r="F22" s="46">
        <f t="shared" ref="F22:S22" si="1">INT(F20/24/1.0026)</f>
        <v>1068096</v>
      </c>
      <c r="G22" s="46">
        <f t="shared" si="1"/>
        <v>5867784</v>
      </c>
      <c r="H22" s="46">
        <f t="shared" si="1"/>
        <v>6446280</v>
      </c>
      <c r="I22" s="46">
        <f t="shared" si="1"/>
        <v>6446280</v>
      </c>
      <c r="J22" s="46">
        <f t="shared" si="1"/>
        <v>7373037</v>
      </c>
      <c r="K22" s="46">
        <f t="shared" si="1"/>
        <v>7373037</v>
      </c>
      <c r="L22" s="46">
        <f t="shared" si="1"/>
        <v>7373037</v>
      </c>
      <c r="M22" s="46">
        <f t="shared" si="1"/>
        <v>7480549</v>
      </c>
      <c r="N22" s="46">
        <f t="shared" si="1"/>
        <v>7480549</v>
      </c>
      <c r="O22" s="46">
        <f t="shared" si="1"/>
        <v>7480549</v>
      </c>
      <c r="P22" s="46">
        <f t="shared" si="1"/>
        <v>7480549</v>
      </c>
      <c r="Q22" s="46">
        <f t="shared" si="1"/>
        <v>7480549</v>
      </c>
      <c r="R22" s="46">
        <f t="shared" si="1"/>
        <v>7480549</v>
      </c>
      <c r="S22" s="55">
        <f t="shared" si="1"/>
        <v>7480549</v>
      </c>
    </row>
    <row r="23" spans="3:19" ht="14.25" thickTop="1" thickBot="1">
      <c r="C23" s="15" t="s">
        <v>14</v>
      </c>
      <c r="D23" s="89">
        <f>ROUND(D21/24/1.0026,0)</f>
        <v>11001</v>
      </c>
      <c r="E23" s="90"/>
      <c r="F23" s="55" t="s">
        <v>128</v>
      </c>
      <c r="G23" s="45" t="s">
        <v>128</v>
      </c>
      <c r="H23" s="45" t="s">
        <v>128</v>
      </c>
      <c r="I23" s="45" t="s">
        <v>128</v>
      </c>
      <c r="J23" s="45" t="s">
        <v>128</v>
      </c>
      <c r="K23" s="45" t="s">
        <v>128</v>
      </c>
      <c r="L23" s="45" t="s">
        <v>128</v>
      </c>
      <c r="M23" s="45" t="s">
        <v>128</v>
      </c>
      <c r="N23" s="45" t="s">
        <v>128</v>
      </c>
      <c r="O23" s="45" t="s">
        <v>128</v>
      </c>
      <c r="P23" s="45" t="s">
        <v>128</v>
      </c>
      <c r="Q23" s="45" t="s">
        <v>128</v>
      </c>
      <c r="R23" s="45" t="s">
        <v>128</v>
      </c>
      <c r="S23" s="45" t="s">
        <v>128</v>
      </c>
    </row>
    <row r="24" spans="3:19" ht="14.25" thickTop="1" thickBot="1">
      <c r="C24" s="15" t="s">
        <v>15</v>
      </c>
      <c r="D24" s="63">
        <f>D23/D22</f>
        <v>1.0299635987776379E-2</v>
      </c>
      <c r="E24" s="64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</row>
    <row r="25" spans="3:19" ht="20.25" customHeight="1" thickTop="1" thickBot="1">
      <c r="C25"/>
    </row>
    <row r="26" spans="3:19" ht="41.25" thickTop="1" thickBot="1">
      <c r="C26" s="15" t="s">
        <v>16</v>
      </c>
      <c r="D26" s="42" t="s">
        <v>129</v>
      </c>
      <c r="E26" s="42" t="s">
        <v>130</v>
      </c>
    </row>
    <row r="27" spans="3:19" ht="14.25" thickTop="1" thickBot="1">
      <c r="C27" s="15" t="s">
        <v>131</v>
      </c>
      <c r="D27" s="16">
        <v>546.80119631999992</v>
      </c>
      <c r="E27" s="24">
        <v>0.227243</v>
      </c>
      <c r="F27" s="47"/>
    </row>
    <row r="28" spans="3:19" ht="14.25" thickTop="1" thickBot="1">
      <c r="C28" s="15" t="s">
        <v>20</v>
      </c>
      <c r="D28" s="17">
        <v>0</v>
      </c>
      <c r="E28" s="24">
        <v>0</v>
      </c>
    </row>
    <row r="29" spans="3:19" ht="20.25" customHeight="1" thickTop="1" thickBot="1">
      <c r="C29"/>
    </row>
    <row r="30" spans="3:19" s="10" customFormat="1" ht="15.4" thickTop="1" thickBot="1">
      <c r="C30" s="52" t="s">
        <v>24</v>
      </c>
      <c r="D30" s="92" t="s">
        <v>4</v>
      </c>
      <c r="E30" s="92"/>
      <c r="G30" s="9"/>
      <c r="H30" s="9"/>
      <c r="I30" s="9"/>
      <c r="J30" s="9"/>
      <c r="K30" s="9"/>
      <c r="L30" s="9"/>
    </row>
    <row r="31" spans="3:19" ht="15.75" customHeight="1" thickTop="1" thickBot="1">
      <c r="C31" s="14" t="s">
        <v>5</v>
      </c>
      <c r="D31" s="87" t="s">
        <v>113</v>
      </c>
      <c r="E31" s="87"/>
    </row>
    <row r="32" spans="3:19" ht="14.25" thickTop="1" thickBot="1">
      <c r="C32" s="15" t="s">
        <v>11</v>
      </c>
      <c r="D32" s="65">
        <v>54250990</v>
      </c>
      <c r="E32" s="66"/>
      <c r="F32" s="11"/>
    </row>
    <row r="33" spans="3:19" ht="14.25" thickTop="1" thickBot="1">
      <c r="C33" s="15" t="s">
        <v>12</v>
      </c>
      <c r="D33" s="93">
        <v>10026008</v>
      </c>
      <c r="E33" s="93"/>
    </row>
    <row r="34" spans="3:19" ht="14.25" thickTop="1" thickBot="1">
      <c r="C34" s="15" t="s">
        <v>13</v>
      </c>
      <c r="D34" s="93">
        <f>INT(D32/24/1.0026)</f>
        <v>2254595</v>
      </c>
      <c r="E34" s="93"/>
    </row>
    <row r="35" spans="3:19" ht="14.25" thickTop="1" thickBot="1">
      <c r="C35" s="15" t="s">
        <v>14</v>
      </c>
      <c r="D35" s="89">
        <f>ROUND(D33/24/1.0026,0)</f>
        <v>416667</v>
      </c>
      <c r="E35" s="90"/>
    </row>
    <row r="36" spans="3:19" ht="14.25" thickTop="1" thickBot="1">
      <c r="C36" s="15" t="s">
        <v>15</v>
      </c>
      <c r="D36" s="63">
        <f>D35/D34</f>
        <v>0.18480791450349177</v>
      </c>
      <c r="E36" s="64"/>
    </row>
    <row r="37" spans="3:19" ht="20.25" customHeight="1" thickTop="1" thickBot="1">
      <c r="C37"/>
    </row>
    <row r="38" spans="3:19" ht="41.25" thickTop="1" thickBot="1">
      <c r="C38" s="15" t="s">
        <v>16</v>
      </c>
      <c r="D38" s="42" t="s">
        <v>129</v>
      </c>
      <c r="E38" s="42" t="s">
        <v>130</v>
      </c>
    </row>
    <row r="39" spans="3:19" ht="14.25" thickTop="1" thickBot="1">
      <c r="C39" s="15" t="s">
        <v>131</v>
      </c>
      <c r="D39" s="16">
        <v>232.9385</v>
      </c>
      <c r="E39" s="24">
        <v>9.6806000000000003E-2</v>
      </c>
    </row>
    <row r="40" spans="3:19" ht="14.25" thickTop="1" thickBot="1">
      <c r="C40" s="15" t="s">
        <v>20</v>
      </c>
      <c r="D40" s="17">
        <v>0</v>
      </c>
      <c r="E40" s="24">
        <v>0</v>
      </c>
    </row>
    <row r="41" spans="3:19" ht="20.25" customHeight="1" thickTop="1" thickBot="1">
      <c r="C41"/>
    </row>
    <row r="42" spans="3:19" s="10" customFormat="1" ht="15.4" thickTop="1" thickBot="1">
      <c r="C42" s="52" t="s">
        <v>24</v>
      </c>
      <c r="D42" s="92" t="s">
        <v>21</v>
      </c>
      <c r="E42" s="92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</row>
    <row r="43" spans="3:19" ht="15.75" customHeight="1" thickTop="1" thickBot="1">
      <c r="C43" s="14" t="s">
        <v>5</v>
      </c>
      <c r="D43" s="87" t="s">
        <v>113</v>
      </c>
      <c r="E43" s="87"/>
    </row>
    <row r="44" spans="3:19" ht="14.25" thickTop="1" thickBot="1">
      <c r="C44" s="15" t="s">
        <v>11</v>
      </c>
      <c r="D44" s="65">
        <v>50371000</v>
      </c>
      <c r="E44" s="66"/>
      <c r="F44" s="34"/>
      <c r="G44" s="11"/>
    </row>
    <row r="45" spans="3:19" ht="14.25" thickTop="1" thickBot="1">
      <c r="C45" s="15" t="s">
        <v>12</v>
      </c>
      <c r="D45" s="93">
        <v>0</v>
      </c>
      <c r="E45" s="93"/>
    </row>
    <row r="46" spans="3:19" ht="14.25" thickTop="1" thickBot="1">
      <c r="C46" s="15" t="s">
        <v>13</v>
      </c>
      <c r="D46" s="93">
        <f>INT(D44/24/1.0026)</f>
        <v>2093348</v>
      </c>
      <c r="E46" s="93"/>
    </row>
    <row r="47" spans="3:19" ht="14.25" thickTop="1" thickBot="1">
      <c r="C47" s="15" t="s">
        <v>14</v>
      </c>
      <c r="D47" s="89">
        <f>ROUND(D45/24/1.0026,0)</f>
        <v>0</v>
      </c>
      <c r="E47" s="90"/>
    </row>
    <row r="48" spans="3:19" ht="14.25" thickTop="1" thickBot="1">
      <c r="C48" s="15" t="s">
        <v>15</v>
      </c>
      <c r="D48" s="63">
        <f>D47/D46</f>
        <v>0</v>
      </c>
      <c r="E48" s="64"/>
    </row>
    <row r="49" spans="2:12" ht="15" thickTop="1" thickBot="1">
      <c r="C49"/>
      <c r="D49" s="48"/>
      <c r="E49" s="48"/>
    </row>
    <row r="50" spans="2:12" ht="41.25" thickTop="1" thickBot="1">
      <c r="C50" s="15" t="s">
        <v>16</v>
      </c>
      <c r="D50" s="42" t="s">
        <v>129</v>
      </c>
      <c r="E50" s="42" t="s">
        <v>130</v>
      </c>
    </row>
    <row r="51" spans="2:12" ht="14.25" thickTop="1" thickBot="1">
      <c r="C51" s="15" t="s">
        <v>131</v>
      </c>
      <c r="D51" s="16">
        <v>546.80119631999992</v>
      </c>
      <c r="E51" s="24">
        <v>0.227243</v>
      </c>
    </row>
    <row r="52" spans="2:12" ht="14.25" thickTop="1" thickBot="1">
      <c r="C52" s="15" t="s">
        <v>20</v>
      </c>
      <c r="D52" s="17">
        <v>0</v>
      </c>
      <c r="E52" s="24">
        <v>0</v>
      </c>
    </row>
    <row r="53" spans="2:12" ht="20.25" customHeight="1" thickTop="1"/>
    <row r="54" spans="2:12" ht="20.25" customHeight="1"/>
    <row r="55" spans="2:12" ht="20.25" customHeight="1"/>
    <row r="56" spans="2:12" ht="20.25" customHeight="1"/>
    <row r="57" spans="2:12" s="10" customFormat="1" ht="36" customHeight="1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</row>
    <row r="58" spans="2:12" ht="20.25" customHeight="1"/>
    <row r="59" spans="2:12" ht="20.25" customHeight="1"/>
    <row r="60" spans="2:12" ht="20.25" customHeight="1"/>
    <row r="61" spans="2:12" ht="20.25" customHeight="1"/>
    <row r="62" spans="2:12" s="10" customFormat="1" ht="36" customHeight="1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</row>
    <row r="63" spans="2:12" ht="20.25" customHeight="1"/>
    <row r="64" spans="2:12" ht="20.25" customHeight="1"/>
    <row r="65" spans="2:12" ht="20.25" customHeight="1"/>
    <row r="66" spans="2:12" ht="20.25" customHeight="1"/>
    <row r="67" spans="2:12" s="10" customFormat="1" ht="36" customHeight="1"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</row>
    <row r="68" spans="2:12" ht="20.25" customHeight="1"/>
    <row r="69" spans="2:12" ht="20.25" customHeight="1"/>
    <row r="70" spans="2:12" ht="20.25" customHeight="1"/>
    <row r="71" spans="2:12" ht="20.25" customHeight="1"/>
    <row r="72" spans="2:12" s="10" customFormat="1" ht="36" customHeight="1"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</row>
    <row r="73" spans="2:12" ht="20.25" customHeight="1"/>
    <row r="74" spans="2:12" ht="20.25" customHeight="1"/>
    <row r="75" spans="2:12" ht="20.25" customHeight="1"/>
    <row r="76" spans="2:12" ht="20.25" customHeight="1"/>
    <row r="77" spans="2:12" s="10" customFormat="1" ht="36" customHeight="1"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</row>
    <row r="78" spans="2:12" ht="20.25" customHeight="1"/>
    <row r="79" spans="2:12" ht="20.25" customHeight="1"/>
    <row r="80" spans="2:12" ht="20.25" customHeight="1"/>
    <row r="81" spans="2:12" ht="20.25" customHeight="1"/>
    <row r="82" spans="2:12" s="10" customFormat="1" ht="36" customHeight="1"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</row>
    <row r="83" spans="2:12" ht="20.25" customHeight="1"/>
    <row r="84" spans="2:12" ht="20.25" customHeight="1"/>
    <row r="85" spans="2:12" ht="20.25" customHeight="1"/>
    <row r="86" spans="2:12" ht="20.25" customHeight="1"/>
    <row r="87" spans="2:12" s="10" customFormat="1" ht="36" customHeight="1"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</row>
    <row r="88" spans="2:12" ht="20.25" customHeight="1"/>
    <row r="89" spans="2:12" ht="20.25" customHeight="1"/>
    <row r="90" spans="2:12" ht="20.25" customHeight="1"/>
    <row r="91" spans="2:12" ht="20.25" customHeight="1"/>
    <row r="92" spans="2:12" s="10" customFormat="1" ht="36" customHeight="1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</row>
    <row r="93" spans="2:12" ht="20.25" customHeight="1"/>
    <row r="94" spans="2:12" ht="20.25" customHeight="1"/>
    <row r="95" spans="2:12" ht="20.25" customHeight="1"/>
    <row r="96" spans="2:12" ht="20.25" customHeight="1"/>
    <row r="97" spans="2:12" s="10" customFormat="1" ht="36" customHeight="1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</row>
    <row r="98" spans="2:12" ht="20.25" customHeight="1"/>
    <row r="99" spans="2:12" ht="20.25" customHeight="1"/>
    <row r="100" spans="2:12" ht="20.25" customHeight="1"/>
    <row r="101" spans="2:12" ht="20.25" customHeight="1"/>
    <row r="102" spans="2:12" s="10" customFormat="1" ht="36" customHeight="1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</row>
    <row r="103" spans="2:12" ht="20.25" customHeight="1"/>
    <row r="104" spans="2:12" ht="20.25" customHeight="1"/>
    <row r="105" spans="2:12" ht="20.25" customHeight="1"/>
    <row r="106" spans="2:12" ht="20.25" customHeight="1"/>
    <row r="107" spans="2:12" s="10" customFormat="1" ht="36" customHeight="1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</row>
    <row r="108" spans="2:12" ht="20.25" customHeight="1"/>
    <row r="109" spans="2:12" ht="20.25" customHeight="1"/>
    <row r="110" spans="2:12" ht="20.25" customHeight="1"/>
    <row r="111" spans="2:12" ht="20.25" customHeight="1"/>
    <row r="112" spans="2:12" s="10" customFormat="1" ht="36" customHeight="1"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</row>
    <row r="113" spans="2:12" ht="20.25" customHeight="1"/>
    <row r="114" spans="2:12" ht="20.25" customHeight="1"/>
    <row r="115" spans="2:12" ht="20.25" customHeight="1"/>
    <row r="116" spans="2:12" ht="20.25" customHeight="1"/>
    <row r="117" spans="2:12" s="10" customFormat="1" ht="36" customHeight="1"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</row>
    <row r="118" spans="2:12" ht="20.25" customHeight="1"/>
    <row r="119" spans="2:12" ht="20.25" customHeight="1"/>
    <row r="120" spans="2:12" ht="20.25" customHeight="1"/>
    <row r="121" spans="2:12" ht="20.25" customHeight="1"/>
    <row r="122" spans="2:12" s="10" customFormat="1" ht="36" customHeight="1"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</row>
    <row r="123" spans="2:12" ht="20.25" customHeight="1"/>
    <row r="124" spans="2:12" ht="20.25" customHeight="1"/>
    <row r="125" spans="2:12" ht="20.25" customHeight="1"/>
    <row r="126" spans="2:12" ht="20.25" customHeight="1"/>
    <row r="127" spans="2:12" s="10" customFormat="1" ht="36" customHeight="1"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</row>
    <row r="128" spans="2:12" ht="20.25" customHeight="1"/>
    <row r="129" spans="2:12" ht="20.25" customHeight="1"/>
    <row r="130" spans="2:12" ht="20.25" customHeight="1"/>
    <row r="131" spans="2:12" ht="20.25" customHeight="1"/>
    <row r="132" spans="2:12" s="10" customFormat="1" ht="36" customHeight="1"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</row>
    <row r="133" spans="2:12" ht="20.25" customHeight="1"/>
    <row r="134" spans="2:12" ht="20.25" customHeight="1"/>
    <row r="135" spans="2:12" ht="20.25" customHeight="1"/>
    <row r="136" spans="2:12" ht="20.25" customHeight="1"/>
    <row r="137" spans="2:12" s="10" customFormat="1" ht="36" customHeight="1"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</row>
    <row r="138" spans="2:12" ht="20.25" customHeight="1"/>
    <row r="139" spans="2:12" ht="20.25" customHeight="1"/>
    <row r="140" spans="2:12" ht="20.25" customHeight="1"/>
    <row r="141" spans="2:12" ht="20.25" customHeight="1"/>
    <row r="142" spans="2:12" s="10" customFormat="1" ht="36" customHeight="1"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</row>
    <row r="143" spans="2:12" ht="20.25" customHeight="1"/>
    <row r="144" spans="2:12" ht="20.25" customHeight="1"/>
    <row r="145" spans="2:12" ht="20.25" customHeight="1"/>
    <row r="146" spans="2:12" ht="20.25" customHeight="1"/>
    <row r="147" spans="2:12" s="10" customFormat="1" ht="36" customHeight="1"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</row>
    <row r="148" spans="2:12" ht="20.25" customHeight="1"/>
    <row r="149" spans="2:12" ht="20.25" customHeight="1"/>
    <row r="150" spans="2:12" ht="20.25" customHeight="1"/>
    <row r="151" spans="2:12" ht="20.25" customHeight="1"/>
    <row r="152" spans="2:12" s="10" customFormat="1" ht="36" customHeight="1"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</row>
    <row r="153" spans="2:12" ht="20.25" customHeight="1"/>
    <row r="154" spans="2:12" ht="20.25" customHeight="1"/>
    <row r="155" spans="2:12" ht="20.25" customHeight="1"/>
    <row r="156" spans="2:12" ht="20.25" customHeight="1"/>
    <row r="157" spans="2:12" s="10" customFormat="1" ht="36" customHeight="1"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</row>
    <row r="158" spans="2:12" ht="20.25" customHeight="1"/>
    <row r="159" spans="2:12" ht="20.25" customHeight="1"/>
    <row r="160" spans="2:12" ht="20.25" customHeight="1"/>
    <row r="162" spans="2:12" s="10" customFormat="1" ht="36" customHeight="1"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</row>
    <row r="163" spans="2:12" ht="20.25" customHeight="1"/>
    <row r="164" spans="2:12" ht="20.25" customHeight="1"/>
    <row r="165" spans="2:12" ht="20.25" customHeight="1"/>
    <row r="166" spans="2:12" ht="20.25" customHeight="1"/>
    <row r="167" spans="2:12" s="10" customFormat="1" ht="36" customHeight="1"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</row>
    <row r="168" spans="2:12" ht="20.25" customHeight="1"/>
    <row r="169" spans="2:12" ht="20.25" customHeight="1"/>
    <row r="170" spans="2:12" ht="20.25" customHeight="1"/>
  </sheetData>
  <mergeCells count="30">
    <mergeCell ref="D48:E48"/>
    <mergeCell ref="D32:E32"/>
    <mergeCell ref="D33:E33"/>
    <mergeCell ref="D34:E34"/>
    <mergeCell ref="D35:E35"/>
    <mergeCell ref="D36:E36"/>
    <mergeCell ref="D42:E42"/>
    <mergeCell ref="D43:E43"/>
    <mergeCell ref="D44:E44"/>
    <mergeCell ref="D45:E45"/>
    <mergeCell ref="D46:E46"/>
    <mergeCell ref="D47:E47"/>
    <mergeCell ref="D31:E31"/>
    <mergeCell ref="D10:E10"/>
    <mergeCell ref="D11:E11"/>
    <mergeCell ref="D12:E12"/>
    <mergeCell ref="D18:E18"/>
    <mergeCell ref="D19:E19"/>
    <mergeCell ref="D20:E20"/>
    <mergeCell ref="D21:E21"/>
    <mergeCell ref="D22:E22"/>
    <mergeCell ref="D23:E23"/>
    <mergeCell ref="D24:E24"/>
    <mergeCell ref="D30:E30"/>
    <mergeCell ref="D9:E9"/>
    <mergeCell ref="C1:K2"/>
    <mergeCell ref="C3:K4"/>
    <mergeCell ref="D6:E6"/>
    <mergeCell ref="D7:E7"/>
    <mergeCell ref="D8:E8"/>
  </mergeCells>
  <pageMargins left="0.70866141732283472" right="0.31496062992125984" top="1.3385826771653544" bottom="0.35433070866141736" header="0.31496062992125984" footer="0.31496062992125984"/>
  <pageSetup paperSize="8" scale="40" pageOrder="overThenDown" orientation="landscape" r:id="rId1"/>
  <headerFooter>
    <oddFooter>&amp;C&amp;"Verdana,Normal"&amp;9Las capacidades se expresan bajo las siguientes condiciones de referencia: [PCS a 0ºC; V(0ºC, 1.01325 bar)]. De acuerdo con el anexo J de la ISO 6976 el factor a aplicar para convertir el PCS de 0ºC a 25ºC será 1/1.0026.</oddFooter>
  </headerFooter>
  <colBreaks count="1" manualBreakCount="1">
    <brk id="20" max="62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E160A73826A5C4BA53B5F2F5899BEBB" ma:contentTypeVersion="13" ma:contentTypeDescription="Crear nuevo documento." ma:contentTypeScope="" ma:versionID="26776969c11cbeba269b986415d01b6c">
  <xsd:schema xmlns:xsd="http://www.w3.org/2001/XMLSchema" xmlns:xs="http://www.w3.org/2001/XMLSchema" xmlns:p="http://schemas.microsoft.com/office/2006/metadata/properties" xmlns:ns2="14c42590-3eea-4d8b-8e15-77f5e80a6093" xmlns:ns3="102df1ee-6b2d-433e-986d-98b99d0ce0de" targetNamespace="http://schemas.microsoft.com/office/2006/metadata/properties" ma:root="true" ma:fieldsID="2b06580942d120c22f9c347af4d35768" ns2:_="" ns3:_="">
    <xsd:import namespace="14c42590-3eea-4d8b-8e15-77f5e80a6093"/>
    <xsd:import namespace="102df1ee-6b2d-433e-986d-98b99d0ce0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42590-3eea-4d8b-8e15-77f5e80a60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2df1ee-6b2d-433e-986d-98b99d0ce0d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F7264AB-31BC-4CA1-AA57-017156A9DF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42590-3eea-4d8b-8e15-77f5e80a6093"/>
    <ds:schemaRef ds:uri="102df1ee-6b2d-433e-986d-98b99d0ce0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813F37-4FC6-4028-B424-03F84D0F4A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5AFB92-660E-4F55-98A7-0679BFC46322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102df1ee-6b2d-433e-986d-98b99d0ce0de"/>
    <ds:schemaRef ds:uri="14c42590-3eea-4d8b-8e15-77f5e80a609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51</vt:i4>
      </vt:variant>
      <vt:variant>
        <vt:lpstr>Rangos con nombre</vt:lpstr>
      </vt:variant>
      <vt:variant>
        <vt:i4>12</vt:i4>
      </vt:variant>
    </vt:vector>
  </HeadingPairs>
  <TitlesOfParts>
    <vt:vector size="63" baseType="lpstr">
      <vt:lpstr>Main Page</vt:lpstr>
      <vt:lpstr>Yearly Prod. Template</vt:lpstr>
      <vt:lpstr>Quarterly Prod. Template</vt:lpstr>
      <vt:lpstr>Monthly Prod. Template</vt:lpstr>
      <vt:lpstr>2021 Gas Year Auction Calendar</vt:lpstr>
      <vt:lpstr>Calendar</vt:lpstr>
      <vt:lpstr>21-22 Gas Year Auction Calen</vt:lpstr>
      <vt:lpstr>22-23 Gas Year Auction Calen</vt:lpstr>
      <vt:lpstr>Yearly Products 2021</vt:lpstr>
      <vt:lpstr>Quarterly Product (1) 2021</vt:lpstr>
      <vt:lpstr>Monthly Prod. Oct. 2021</vt:lpstr>
      <vt:lpstr>Monthly Prod. Nov. 2021</vt:lpstr>
      <vt:lpstr>Quarterly Product (2) 2021</vt:lpstr>
      <vt:lpstr>Monthly Prod. Dec. 2021</vt:lpstr>
      <vt:lpstr>Monthly Prod. Jan. 2022</vt:lpstr>
      <vt:lpstr>Monthly Prod. Feb. 2022</vt:lpstr>
      <vt:lpstr>Quarterly Product (3) 2021</vt:lpstr>
      <vt:lpstr>Monthly Prod. Mar. 2022</vt:lpstr>
      <vt:lpstr>Monthly Prod. Apr. 2022</vt:lpstr>
      <vt:lpstr>Monthly Prod. May. 2022</vt:lpstr>
      <vt:lpstr>Quarterly Product (4) 2021</vt:lpstr>
      <vt:lpstr>Yearly Products 2022</vt:lpstr>
      <vt:lpstr>Monthly Prod. Jun. 2022</vt:lpstr>
      <vt:lpstr>Monthly Prod. Jul. 2022</vt:lpstr>
      <vt:lpstr>Monthly Prod. Aug. 2022</vt:lpstr>
      <vt:lpstr>Quaterly Product (1) 2022</vt:lpstr>
      <vt:lpstr>Monthly Prod. Sep. 2022</vt:lpstr>
      <vt:lpstr>Monthly Prod. Oct. 2022</vt:lpstr>
      <vt:lpstr>Monthly Prod. Nov. 2022</vt:lpstr>
      <vt:lpstr>Quaterly Product (2) 2022</vt:lpstr>
      <vt:lpstr>Monthly Prod. Dec. 2022</vt:lpstr>
      <vt:lpstr>Monthly Prod. Jan. 2023</vt:lpstr>
      <vt:lpstr>Monthly Prod. Feb. 2023</vt:lpstr>
      <vt:lpstr>Quarterly Product (3) 2023</vt:lpstr>
      <vt:lpstr>Monthly Prod. Mar. 2023</vt:lpstr>
      <vt:lpstr>Monthly Prod. Apr. 2023</vt:lpstr>
      <vt:lpstr>Monthly Prod. May. 2023</vt:lpstr>
      <vt:lpstr>Quarterly Product (4) 2023</vt:lpstr>
      <vt:lpstr>Monthly Prod. Jun. 2023</vt:lpstr>
      <vt:lpstr>Yearly Products 2023</vt:lpstr>
      <vt:lpstr>Monthly Prod. Jul. 2023</vt:lpstr>
      <vt:lpstr>Monthly Prod. Aug. 2023</vt:lpstr>
      <vt:lpstr>Quaterly Product (1) 2023</vt:lpstr>
      <vt:lpstr>Monthly Prod. Sep. 2023</vt:lpstr>
      <vt:lpstr>Monthly Prod. Oct. 2023</vt:lpstr>
      <vt:lpstr>Monthly Prod. Nov. 2023 </vt:lpstr>
      <vt:lpstr>Quaterly Product (2) 2023</vt:lpstr>
      <vt:lpstr>Monthly Prod. Dec. 2023</vt:lpstr>
      <vt:lpstr>Monthly Product Jan. 2024</vt:lpstr>
      <vt:lpstr>Monthly Product Feb. 2024</vt:lpstr>
      <vt:lpstr>Quarterly Product (3) 2024 </vt:lpstr>
      <vt:lpstr>'2021 Gas Year Auction Calendar'!Área_de_impresión</vt:lpstr>
      <vt:lpstr>'21-22 Gas Year Auction Calen'!Área_de_impresión</vt:lpstr>
      <vt:lpstr>'22-23 Gas Year Auction Calen'!Área_de_impresión</vt:lpstr>
      <vt:lpstr>Calendar!Área_de_impresión</vt:lpstr>
      <vt:lpstr>'Main Page'!Área_de_impresión</vt:lpstr>
      <vt:lpstr>'Yearly Prod. Template'!Área_de_impresión</vt:lpstr>
      <vt:lpstr>'Yearly Products 2021'!Área_de_impresión</vt:lpstr>
      <vt:lpstr>'2021 Gas Year Auction Calendar'!Títulos_a_imprimir</vt:lpstr>
      <vt:lpstr>'21-22 Gas Year Auction Calen'!Títulos_a_imprimir</vt:lpstr>
      <vt:lpstr>'22-23 Gas Year Auction Calen'!Títulos_a_imprimir</vt:lpstr>
      <vt:lpstr>Calendar!Títulos_a_imprimir</vt:lpstr>
      <vt:lpstr>'Yearly Prod. Template'!Títulos_a_imprimir</vt:lpstr>
    </vt:vector>
  </TitlesOfParts>
  <Manager/>
  <Company>Enagas S.A.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cristina</dc:creator>
  <cp:keywords/>
  <dc:description/>
  <cp:lastModifiedBy>GLAC</cp:lastModifiedBy>
  <cp:revision/>
  <dcterms:created xsi:type="dcterms:W3CDTF">2013-06-06T07:32:07Z</dcterms:created>
  <dcterms:modified xsi:type="dcterms:W3CDTF">2024-02-06T09:11:00Z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0x0101007E160A73826A5C4BA53B5F2F5899BEBB</vt:lpwstr>
  </property>
</Properties>
</file>